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25725"/>
</workbook>
</file>

<file path=xl/calcChain.xml><?xml version="1.0" encoding="utf-8"?>
<calcChain xmlns="http://schemas.openxmlformats.org/spreadsheetml/2006/main">
  <c r="F38" i="76"/>
  <c r="C52" l="1"/>
  <c r="C11" s="1"/>
  <c r="E26"/>
  <c r="D26" s="1"/>
  <c r="E22"/>
  <c r="E21"/>
  <c r="C18"/>
  <c r="C26" l="1"/>
  <c r="F26" s="1"/>
  <c r="F19" i="75"/>
  <c r="F27"/>
  <c r="F19" i="74"/>
  <c r="F27"/>
  <c r="F19" i="73"/>
  <c r="F27"/>
  <c r="F19" i="72"/>
  <c r="F27"/>
  <c r="F19" i="71"/>
  <c r="F27"/>
  <c r="F19" i="69"/>
  <c r="F27"/>
  <c r="F19" i="68"/>
  <c r="F27"/>
  <c r="D19" i="66"/>
  <c r="F19"/>
  <c r="F19" i="70"/>
  <c r="F27"/>
  <c r="E19" i="76"/>
  <c r="D19"/>
  <c r="C17"/>
  <c r="F17" s="1"/>
  <c r="C12"/>
  <c r="D50" i="75"/>
  <c r="E27"/>
  <c r="E26"/>
  <c r="C26" s="1"/>
  <c r="F26" s="1"/>
  <c r="E22"/>
  <c r="E21"/>
  <c r="C21" s="1"/>
  <c r="C20"/>
  <c r="F20" s="1"/>
  <c r="E19"/>
  <c r="D19"/>
  <c r="C18"/>
  <c r="C17"/>
  <c r="F17" s="1"/>
  <c r="C12"/>
  <c r="C25" s="1"/>
  <c r="F25" s="1"/>
  <c r="C11"/>
  <c r="D50" i="74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F17" s="1"/>
  <c r="C12"/>
  <c r="C25" s="1"/>
  <c r="F25" s="1"/>
  <c r="D50" i="73"/>
  <c r="C11" s="1"/>
  <c r="E27"/>
  <c r="D27" s="1"/>
  <c r="E26"/>
  <c r="E22"/>
  <c r="E21"/>
  <c r="C21" s="1"/>
  <c r="D21" s="1"/>
  <c r="C20"/>
  <c r="E19"/>
  <c r="D19"/>
  <c r="C18"/>
  <c r="C17"/>
  <c r="F17" s="1"/>
  <c r="C12"/>
  <c r="C25" s="1"/>
  <c r="F25" s="1"/>
  <c r="D50" i="72"/>
  <c r="C11" s="1"/>
  <c r="E27"/>
  <c r="D27"/>
  <c r="E26"/>
  <c r="E22"/>
  <c r="E21"/>
  <c r="C21"/>
  <c r="D21" s="1"/>
  <c r="C20"/>
  <c r="D20" s="1"/>
  <c r="E19"/>
  <c r="D19"/>
  <c r="C18"/>
  <c r="E18" s="1"/>
  <c r="C17"/>
  <c r="F17" s="1"/>
  <c r="C12"/>
  <c r="C25" s="1"/>
  <c r="F25" s="1"/>
  <c r="D50" i="71"/>
  <c r="E27"/>
  <c r="D27" s="1"/>
  <c r="E26"/>
  <c r="E22"/>
  <c r="E21"/>
  <c r="C20"/>
  <c r="D20" s="1"/>
  <c r="E19"/>
  <c r="D19"/>
  <c r="C18"/>
  <c r="E18" s="1"/>
  <c r="C17"/>
  <c r="F17" s="1"/>
  <c r="C12"/>
  <c r="C25" s="1"/>
  <c r="F25" s="1"/>
  <c r="C11"/>
  <c r="D50" i="70"/>
  <c r="E27"/>
  <c r="E26"/>
  <c r="E22"/>
  <c r="E21"/>
  <c r="D21" s="1"/>
  <c r="C20"/>
  <c r="D20" s="1"/>
  <c r="E19"/>
  <c r="D19"/>
  <c r="C18"/>
  <c r="E18" s="1"/>
  <c r="C17"/>
  <c r="F17" s="1"/>
  <c r="C12"/>
  <c r="C25" s="1"/>
  <c r="F25" s="1"/>
  <c r="C11"/>
  <c r="D50" i="69"/>
  <c r="E27"/>
  <c r="D27" s="1"/>
  <c r="E26"/>
  <c r="E22"/>
  <c r="E21"/>
  <c r="C21" s="1"/>
  <c r="D21" s="1"/>
  <c r="C20"/>
  <c r="F20" s="1"/>
  <c r="E19"/>
  <c r="D19"/>
  <c r="C18"/>
  <c r="F18" s="1"/>
  <c r="C17"/>
  <c r="C12"/>
  <c r="D12" s="1"/>
  <c r="C11"/>
  <c r="D45" i="66"/>
  <c r="C11"/>
  <c r="C12"/>
  <c r="E25" i="76" l="1"/>
  <c r="C25" s="1"/>
  <c r="D25" s="1"/>
  <c r="F20" i="70"/>
  <c r="C21"/>
  <c r="F21" s="1"/>
  <c r="D20" i="75"/>
  <c r="D22" i="74"/>
  <c r="F22"/>
  <c r="D21"/>
  <c r="F21"/>
  <c r="D21" i="75"/>
  <c r="F21"/>
  <c r="E18" i="73"/>
  <c r="F18"/>
  <c r="E18" i="75"/>
  <c r="F18"/>
  <c r="F18" i="70"/>
  <c r="F21" i="69"/>
  <c r="F21" i="72"/>
  <c r="D20" i="69"/>
  <c r="D20" i="73"/>
  <c r="F20"/>
  <c r="E18" i="76"/>
  <c r="F18"/>
  <c r="F20" i="71"/>
  <c r="F18"/>
  <c r="F20" i="72"/>
  <c r="F18"/>
  <c r="F21" i="73"/>
  <c r="C26" i="74"/>
  <c r="F26" s="1"/>
  <c r="C26" i="73"/>
  <c r="F26" s="1"/>
  <c r="C26" i="71"/>
  <c r="F26" s="1"/>
  <c r="C26" i="72"/>
  <c r="F26" s="1"/>
  <c r="C26" i="70"/>
  <c r="F26" s="1"/>
  <c r="D26" i="75"/>
  <c r="E17" i="73"/>
  <c r="C21" i="76"/>
  <c r="C22"/>
  <c r="C22" i="75"/>
  <c r="D12" i="76"/>
  <c r="E17"/>
  <c r="C23"/>
  <c r="E23"/>
  <c r="C24"/>
  <c r="E24"/>
  <c r="E25" i="75"/>
  <c r="D25"/>
  <c r="D12"/>
  <c r="E17"/>
  <c r="C23"/>
  <c r="E23"/>
  <c r="C24"/>
  <c r="E24"/>
  <c r="D27"/>
  <c r="E18" i="74"/>
  <c r="E25"/>
  <c r="D25"/>
  <c r="D12"/>
  <c r="E17"/>
  <c r="D26"/>
  <c r="C28"/>
  <c r="C23"/>
  <c r="E23"/>
  <c r="C24"/>
  <c r="E24"/>
  <c r="D12" i="73"/>
  <c r="C22"/>
  <c r="F22" s="1"/>
  <c r="E25"/>
  <c r="D25"/>
  <c r="D22"/>
  <c r="D26"/>
  <c r="C23"/>
  <c r="E23"/>
  <c r="C24"/>
  <c r="E24"/>
  <c r="C22" i="72"/>
  <c r="F22" s="1"/>
  <c r="E25"/>
  <c r="D25"/>
  <c r="D12"/>
  <c r="E17"/>
  <c r="D22"/>
  <c r="D26"/>
  <c r="C23"/>
  <c r="E23"/>
  <c r="C24"/>
  <c r="E24"/>
  <c r="C21" i="71"/>
  <c r="C22"/>
  <c r="E25"/>
  <c r="D25"/>
  <c r="D12"/>
  <c r="E17"/>
  <c r="D26"/>
  <c r="C23"/>
  <c r="E23"/>
  <c r="C24"/>
  <c r="E24"/>
  <c r="C22" i="70"/>
  <c r="F22" s="1"/>
  <c r="E25"/>
  <c r="D25"/>
  <c r="D12"/>
  <c r="E17"/>
  <c r="D22"/>
  <c r="D26"/>
  <c r="C23"/>
  <c r="E23"/>
  <c r="C24"/>
  <c r="E24"/>
  <c r="D27"/>
  <c r="C22" i="69"/>
  <c r="E18"/>
  <c r="F17"/>
  <c r="C23"/>
  <c r="E23"/>
  <c r="C24"/>
  <c r="E24"/>
  <c r="C25"/>
  <c r="F25" s="1"/>
  <c r="C26"/>
  <c r="F26" s="1"/>
  <c r="E17"/>
  <c r="D26"/>
  <c r="D41" i="66"/>
  <c r="D40"/>
  <c r="D39"/>
  <c r="D38"/>
  <c r="D33"/>
  <c r="D32"/>
  <c r="D34"/>
  <c r="D35"/>
  <c r="D44"/>
  <c r="E31"/>
  <c r="D31" s="1"/>
  <c r="D50" i="68"/>
  <c r="C11" s="1"/>
  <c r="E27"/>
  <c r="D27"/>
  <c r="E26"/>
  <c r="E22"/>
  <c r="C22" s="1"/>
  <c r="E21"/>
  <c r="C21" s="1"/>
  <c r="D20"/>
  <c r="C20"/>
  <c r="F20" s="1"/>
  <c r="E19"/>
  <c r="D19"/>
  <c r="C18"/>
  <c r="F18" s="1"/>
  <c r="C17"/>
  <c r="E17" s="1"/>
  <c r="C12"/>
  <c r="C24" s="1"/>
  <c r="F25" i="76" l="1"/>
  <c r="D21" i="68"/>
  <c r="F21"/>
  <c r="D22"/>
  <c r="F22"/>
  <c r="D24"/>
  <c r="F24"/>
  <c r="D24" i="69"/>
  <c r="F24"/>
  <c r="D23"/>
  <c r="F23"/>
  <c r="D24" i="70"/>
  <c r="F24"/>
  <c r="D23"/>
  <c r="F23"/>
  <c r="F28" s="1"/>
  <c r="D21" i="71"/>
  <c r="F21"/>
  <c r="D24" i="72"/>
  <c r="F24"/>
  <c r="D23"/>
  <c r="F23"/>
  <c r="F28" s="1"/>
  <c r="D22" i="69"/>
  <c r="F22"/>
  <c r="F28" s="1"/>
  <c r="D24" i="71"/>
  <c r="F24"/>
  <c r="D23"/>
  <c r="F23"/>
  <c r="D22"/>
  <c r="F22"/>
  <c r="D24" i="73"/>
  <c r="F24"/>
  <c r="D23"/>
  <c r="F23"/>
  <c r="D24" i="74"/>
  <c r="F24"/>
  <c r="D23"/>
  <c r="F23"/>
  <c r="F28" s="1"/>
  <c r="D24" i="75"/>
  <c r="F24"/>
  <c r="D23"/>
  <c r="F23"/>
  <c r="D24" i="76"/>
  <c r="F24"/>
  <c r="D23"/>
  <c r="F23"/>
  <c r="D22"/>
  <c r="F22"/>
  <c r="D22" i="75"/>
  <c r="D28" s="1"/>
  <c r="C31" s="1"/>
  <c r="F22"/>
  <c r="D21" i="76"/>
  <c r="F21"/>
  <c r="F27" s="1"/>
  <c r="C26" i="68"/>
  <c r="F26" s="1"/>
  <c r="F17"/>
  <c r="F28" i="75"/>
  <c r="C27" i="76"/>
  <c r="E27"/>
  <c r="C28" i="75"/>
  <c r="E28"/>
  <c r="D28" i="74"/>
  <c r="C31" s="1"/>
  <c r="D31" s="1"/>
  <c r="E28"/>
  <c r="F28" i="73"/>
  <c r="C28"/>
  <c r="D28"/>
  <c r="C31" s="1"/>
  <c r="D31" s="1"/>
  <c r="E28"/>
  <c r="D28" i="72"/>
  <c r="C31" s="1"/>
  <c r="E31" s="1"/>
  <c r="F31" s="1"/>
  <c r="C28"/>
  <c r="E28"/>
  <c r="D28" i="71"/>
  <c r="C31" s="1"/>
  <c r="E31" s="1"/>
  <c r="F31" s="1"/>
  <c r="C28"/>
  <c r="E28"/>
  <c r="D28" i="70"/>
  <c r="C31" s="1"/>
  <c r="D31" s="1"/>
  <c r="C28"/>
  <c r="E28"/>
  <c r="D26" i="68"/>
  <c r="D25" i="69"/>
  <c r="D28" s="1"/>
  <c r="C31" s="1"/>
  <c r="E25"/>
  <c r="E28" s="1"/>
  <c r="C28"/>
  <c r="E18" i="68"/>
  <c r="C23"/>
  <c r="E24"/>
  <c r="D12"/>
  <c r="E23"/>
  <c r="C25"/>
  <c r="E21" i="66"/>
  <c r="E20"/>
  <c r="C20" s="1"/>
  <c r="E25"/>
  <c r="D25" s="1"/>
  <c r="D37"/>
  <c r="D36"/>
  <c r="E19"/>
  <c r="C18"/>
  <c r="F18" s="1"/>
  <c r="C17"/>
  <c r="G39" i="65"/>
  <c r="F40"/>
  <c r="G38"/>
  <c r="F41"/>
  <c r="C32"/>
  <c r="C34"/>
  <c r="C33"/>
  <c r="C37"/>
  <c r="D37"/>
  <c r="C31"/>
  <c r="D31"/>
  <c r="D46"/>
  <c r="C18"/>
  <c r="D18" s="1"/>
  <c r="E42"/>
  <c r="D42"/>
  <c r="C30"/>
  <c r="D30" s="1"/>
  <c r="C29"/>
  <c r="D29" s="1"/>
  <c r="C28"/>
  <c r="D28" s="1"/>
  <c r="C27"/>
  <c r="D27" s="1"/>
  <c r="C26"/>
  <c r="D26" s="1"/>
  <c r="C25"/>
  <c r="D25" s="1"/>
  <c r="C24"/>
  <c r="D24" s="1"/>
  <c r="C23"/>
  <c r="D23" s="1"/>
  <c r="C22"/>
  <c r="D22" s="1"/>
  <c r="C21"/>
  <c r="D21" s="1"/>
  <c r="C20"/>
  <c r="D20" s="1"/>
  <c r="C19"/>
  <c r="D19" s="1"/>
  <c r="C17"/>
  <c r="D17" s="1"/>
  <c r="C16"/>
  <c r="D16" s="1"/>
  <c r="F15"/>
  <c r="E15"/>
  <c r="D15"/>
  <c r="C14"/>
  <c r="E14" s="1"/>
  <c r="E38" s="1"/>
  <c r="C12"/>
  <c r="F12" s="1"/>
  <c r="D27" i="76" l="1"/>
  <c r="C30" s="1"/>
  <c r="F30" s="1"/>
  <c r="D39" s="1"/>
  <c r="C38" i="65"/>
  <c r="E12"/>
  <c r="D31" i="71"/>
  <c r="F28"/>
  <c r="D38" i="65"/>
  <c r="D39"/>
  <c r="D31" i="75"/>
  <c r="E31"/>
  <c r="F31" s="1"/>
  <c r="D20" i="66"/>
  <c r="F20"/>
  <c r="E25" i="68"/>
  <c r="F25"/>
  <c r="D23"/>
  <c r="F23"/>
  <c r="F14" i="65"/>
  <c r="F38" s="1"/>
  <c r="F43" s="1"/>
  <c r="F44" s="1"/>
  <c r="E31" i="73"/>
  <c r="F31" s="1"/>
  <c r="D31" i="72"/>
  <c r="E31" i="74"/>
  <c r="F31" s="1"/>
  <c r="E31" i="70"/>
  <c r="F31" s="1"/>
  <c r="C28" i="68"/>
  <c r="D25"/>
  <c r="D28" s="1"/>
  <c r="C31" s="1"/>
  <c r="D31" s="1"/>
  <c r="F28"/>
  <c r="D31" i="69"/>
  <c r="E31"/>
  <c r="F31" s="1"/>
  <c r="E18" i="66"/>
  <c r="D43"/>
  <c r="C24"/>
  <c r="F17"/>
  <c r="D42"/>
  <c r="C22"/>
  <c r="E22"/>
  <c r="C23"/>
  <c r="E23"/>
  <c r="E28" i="68"/>
  <c r="C25" i="66"/>
  <c r="F25" s="1"/>
  <c r="C21"/>
  <c r="E17"/>
  <c r="D30" i="76" l="1"/>
  <c r="F23" i="66"/>
  <c r="D23"/>
  <c r="D22"/>
  <c r="F22"/>
  <c r="F39" i="65"/>
  <c r="C26" i="66"/>
  <c r="D21"/>
  <c r="F21"/>
  <c r="D24"/>
  <c r="F24"/>
  <c r="E31" i="68"/>
  <c r="F31" s="1"/>
  <c r="E24" i="66"/>
  <c r="D26"/>
  <c r="F26" l="1"/>
  <c r="F29" s="1"/>
  <c r="E29" s="1"/>
  <c r="C29" s="1"/>
  <c r="D29" s="1"/>
  <c r="G40" i="65"/>
  <c r="G41"/>
  <c r="D41"/>
  <c r="D40"/>
  <c r="C40" s="1"/>
  <c r="E40" s="1"/>
  <c r="E26" i="66"/>
  <c r="D43" i="65" l="1"/>
  <c r="D44" s="1"/>
  <c r="C41"/>
  <c r="E41" s="1"/>
  <c r="G43"/>
</calcChain>
</file>

<file path=xl/sharedStrings.xml><?xml version="1.0" encoding="utf-8"?>
<sst xmlns="http://schemas.openxmlformats.org/spreadsheetml/2006/main" count="589" uniqueCount="147">
  <si>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</si>
  <si>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</si>
  <si>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</si>
  <si>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</si>
  <si>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</si>
  <si>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</si>
  <si>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</si>
  <si>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</si>
  <si>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</si>
  <si>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</si>
  <si>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</si>
  <si>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</si>
  <si>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</si>
  <si>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</si>
  <si>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</si>
  <si>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</si>
  <si>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</si>
  <si>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</si>
  <si>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</si>
  <si>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</si>
  <si>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</si>
  <si>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</si>
  <si>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</si>
  <si>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</si>
  <si>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</si>
  <si>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</si>
  <si>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</si>
  <si>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</si>
  <si>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</si>
  <si>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</si>
  <si>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</si>
  <si>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</si>
  <si>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</si>
  <si>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</si>
  <si>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</si>
  <si>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</si>
  <si>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</si>
  <si>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</si>
  <si>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</si>
  <si>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</si>
  <si>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</si>
  <si>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</si>
  <si>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</si>
  <si>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</si>
  <si>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</si>
  <si>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</si>
  <si>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</si>
  <si>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</si>
  <si>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</si>
  <si>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</si>
  <si>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</si>
  <si>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</si>
  <si>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</si>
  <si>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</si>
  <si>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</si>
  <si>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</si>
  <si>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</si>
  <si>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</si>
  <si>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</si>
  <si>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</si>
  <si>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</si>
  <si>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</si>
  <si>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</si>
  <si>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</si>
  <si>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</si>
  <si>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</si>
  <si>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</si>
  <si>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</si>
  <si>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</si>
  <si>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</si>
  <si>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</si>
  <si>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</si>
  <si>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</si>
  <si>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</si>
  <si>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</si>
  <si>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</si>
  <si>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</si>
  <si>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</si>
  <si>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</si>
  <si>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</si>
  <si>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</si>
  <si>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</si>
  <si>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</si>
  <si>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</si>
  <si>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</si>
  <si>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</si>
  <si>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</si>
  <si>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</si>
  <si>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</si>
  <si>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</si>
  <si>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</si>
  <si>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</si>
  <si>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</si>
  <si>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</si>
  <si>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</si>
  <si>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</si>
  <si>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</si>
  <si>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</si>
  <si>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</si>
  <si>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</si>
  <si>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</si>
  <si>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</si>
  <si>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</si>
  <si>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</si>
  <si>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</si>
  <si>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</si>
  <si>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</si>
  <si>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</si>
  <si>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</si>
  <si>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</si>
  <si>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</si>
  <si>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</si>
  <si>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</si>
  <si>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</si>
  <si>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</si>
  <si>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</si>
  <si>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</si>
  <si>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</si>
  <si>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</si>
  <si>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</si>
  <si>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</si>
  <si>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</si>
  <si>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</si>
  <si>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</si>
  <si>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</si>
  <si>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</si>
  <si>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</si>
  <si>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</si>
  <si>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</si>
  <si>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Начальник ПТО______________/Шабалина Д.В.</t>
  </si>
  <si>
    <t>Рекомендуемый тариф</t>
  </si>
  <si>
    <t>Продвижение</t>
  </si>
  <si>
    <t>Ремонт межпанельных швов 50 м/п</t>
  </si>
  <si>
    <t>Итого текущего ремонта</t>
  </si>
  <si>
    <t>АО "Компания ТрансТелеком"</t>
  </si>
  <si>
    <t>3850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</si>
  <si>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</si>
  <si>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 xml:space="preserve">План работ и услуг по содержанию и ремонту общего имущества МКД на 2020 год по адресу: ул.Шукшина, 1                                                                 </t>
  </si>
  <si>
    <t>ИП Рыбакова</t>
  </si>
  <si>
    <t>Макаров М.Н.</t>
  </si>
  <si>
    <t>АО "ЭР-Телеком Холдинг"</t>
  </si>
  <si>
    <r>
      <t xml:space="preserve"> </t>
    </r>
    <r>
      <rPr>
        <b/>
        <i/>
        <sz val="11"/>
        <rFont val="Times New Roman"/>
        <family val="1"/>
        <charset val="204"/>
      </rPr>
      <t xml:space="preserve">Текущий ремонт  общего имущества МКД </t>
    </r>
  </si>
  <si>
    <t>Установка пластиковых окон подъезд №1,2,4,6,8,9,11</t>
  </si>
  <si>
    <t>Закладка кирпичем цокольные окошки</t>
  </si>
  <si>
    <t>2.2.</t>
  </si>
  <si>
    <t>2.3.</t>
  </si>
  <si>
    <t>Промывка, опресовка ОС</t>
  </si>
</sst>
</file>

<file path=xl/styles.xml><?xml version="1.0" encoding="utf-8"?>
<styleSheet xmlns="http://schemas.openxmlformats.org/spreadsheetml/2006/main">
  <numFmts count="1">
    <numFmt numFmtId="164" formatCode="000000"/>
  </numFmts>
  <fonts count="37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3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29" fillId="0" borderId="0" xfId="0" applyFont="1" applyProtection="1"/>
    <xf numFmtId="0" fontId="30" fillId="0" borderId="0" xfId="0" applyFont="1" applyProtection="1"/>
    <xf numFmtId="0" fontId="29" fillId="0" borderId="0" xfId="0" applyFont="1" applyAlignment="1" applyProtection="1">
      <alignment vertical="center"/>
    </xf>
    <xf numFmtId="0" fontId="31" fillId="0" borderId="0" xfId="0" applyFont="1" applyProtection="1"/>
    <xf numFmtId="0" fontId="32" fillId="0" borderId="0" xfId="0" applyFont="1" applyProtection="1"/>
    <xf numFmtId="0" fontId="32" fillId="0" borderId="0" xfId="0" applyFont="1" applyBorder="1" applyProtection="1"/>
    <xf numFmtId="2" fontId="32" fillId="0" borderId="0" xfId="0" applyNumberFormat="1" applyFont="1" applyProtection="1"/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5" fillId="0" borderId="7" xfId="0" applyFont="1" applyBorder="1" applyAlignment="1" applyProtection="1"/>
    <xf numFmtId="0" fontId="17" fillId="0" borderId="0" xfId="0" applyFont="1" applyAlignment="1" applyProtection="1">
      <alignment horizontal="center"/>
    </xf>
    <xf numFmtId="0" fontId="33" fillId="0" borderId="0" xfId="0" applyFont="1" applyAlignment="1" applyProtection="1">
      <alignment horizontal="center"/>
    </xf>
    <xf numFmtId="49" fontId="17" fillId="0" borderId="2" xfId="0" applyNumberFormat="1" applyFont="1" applyBorder="1" applyAlignment="1" applyProtection="1">
      <alignment readingOrder="1"/>
    </xf>
    <xf numFmtId="49" fontId="17" fillId="0" borderId="1" xfId="0" applyNumberFormat="1" applyFont="1" applyBorder="1" applyAlignment="1" applyProtection="1">
      <alignment readingOrder="1"/>
    </xf>
    <xf numFmtId="0" fontId="17" fillId="0" borderId="3" xfId="0" applyFont="1" applyBorder="1" applyAlignment="1" applyProtection="1">
      <alignment horizontal="left" readingOrder="1"/>
    </xf>
    <xf numFmtId="0" fontId="5" fillId="0" borderId="7" xfId="0" applyFont="1" applyBorder="1" applyAlignment="1" applyProtection="1">
      <alignment horizontal="left"/>
    </xf>
    <xf numFmtId="0" fontId="5" fillId="0" borderId="6" xfId="0" applyFont="1" applyBorder="1" applyAlignment="1" applyProtection="1">
      <alignment horizontal="left"/>
    </xf>
    <xf numFmtId="1" fontId="17" fillId="0" borderId="1" xfId="0" applyNumberFormat="1" applyFont="1" applyBorder="1" applyAlignment="1" applyProtection="1">
      <alignment horizontal="left" vertical="center"/>
    </xf>
    <xf numFmtId="2" fontId="17" fillId="0" borderId="1" xfId="0" applyNumberFormat="1" applyFont="1" applyBorder="1" applyAlignment="1" applyProtection="1">
      <alignment horizontal="left" vertical="center"/>
    </xf>
    <xf numFmtId="0" fontId="34" fillId="0" borderId="1" xfId="0" applyFont="1" applyFill="1" applyBorder="1" applyProtection="1"/>
    <xf numFmtId="2" fontId="5" fillId="0" borderId="1" xfId="0" applyNumberFormat="1" applyFont="1" applyBorder="1" applyAlignment="1" applyProtection="1">
      <alignment horizontal="left"/>
    </xf>
    <xf numFmtId="0" fontId="15" fillId="0" borderId="1" xfId="0" applyFont="1" applyBorder="1" applyProtection="1"/>
    <xf numFmtId="0" fontId="5" fillId="0" borderId="1" xfId="0" applyFont="1" applyBorder="1" applyProtection="1"/>
    <xf numFmtId="0" fontId="15" fillId="0" borderId="1" xfId="0" applyFont="1" applyBorder="1" applyAlignment="1" applyProtection="1">
      <alignment horizontal="left"/>
    </xf>
    <xf numFmtId="49" fontId="33" fillId="0" borderId="2" xfId="0" applyNumberFormat="1" applyFont="1" applyBorder="1" applyAlignment="1" applyProtection="1">
      <alignment horizontal="center"/>
    </xf>
    <xf numFmtId="0" fontId="34" fillId="0" borderId="9" xfId="0" applyFont="1" applyBorder="1" applyAlignment="1" applyProtection="1">
      <alignment horizontal="center"/>
    </xf>
    <xf numFmtId="0" fontId="34" fillId="0" borderId="7" xfId="0" applyFont="1" applyBorder="1" applyAlignment="1" applyProtection="1">
      <alignment horizontal="center"/>
    </xf>
    <xf numFmtId="0" fontId="0" fillId="0" borderId="0" xfId="0" applyFont="1" applyProtection="1"/>
    <xf numFmtId="0" fontId="35" fillId="0" borderId="5" xfId="0" applyFont="1" applyBorder="1" applyAlignment="1" applyProtection="1">
      <alignment horizontal="center" vertical="center" wrapText="1" readingOrder="1"/>
    </xf>
    <xf numFmtId="49" fontId="34" fillId="0" borderId="3" xfId="0" applyNumberFormat="1" applyFont="1" applyBorder="1" applyProtection="1"/>
    <xf numFmtId="0" fontId="34" fillId="0" borderId="1" xfId="0" applyNumberFormat="1" applyFont="1" applyBorder="1" applyAlignment="1" applyProtection="1">
      <alignment wrapText="1"/>
    </xf>
    <xf numFmtId="2" fontId="34" fillId="0" borderId="1" xfId="0" applyNumberFormat="1" applyFont="1" applyBorder="1" applyAlignment="1" applyProtection="1">
      <alignment horizontal="center"/>
    </xf>
    <xf numFmtId="49" fontId="34" fillId="0" borderId="1" xfId="0" applyNumberFormat="1" applyFont="1" applyBorder="1" applyProtection="1"/>
    <xf numFmtId="49" fontId="34" fillId="0" borderId="1" xfId="0" applyNumberFormat="1" applyFont="1" applyBorder="1" applyAlignment="1" applyProtection="1">
      <alignment wrapText="1"/>
    </xf>
    <xf numFmtId="49" fontId="34" fillId="0" borderId="1" xfId="0" applyNumberFormat="1" applyFont="1" applyBorder="1" applyProtection="1">
      <protection locked="0"/>
    </xf>
    <xf numFmtId="2" fontId="34" fillId="0" borderId="1" xfId="0" applyNumberFormat="1" applyFont="1" applyBorder="1" applyAlignment="1" applyProtection="1">
      <alignment horizontal="center"/>
      <protection locked="0"/>
    </xf>
    <xf numFmtId="49" fontId="34" fillId="0" borderId="1" xfId="0" applyNumberFormat="1" applyFont="1" applyBorder="1" applyAlignment="1" applyProtection="1">
      <alignment wrapText="1"/>
      <protection locked="0"/>
    </xf>
    <xf numFmtId="49" fontId="34" fillId="0" borderId="1" xfId="0" applyNumberFormat="1" applyFont="1" applyBorder="1" applyAlignment="1" applyProtection="1">
      <alignment vertical="center"/>
      <protection locked="0"/>
    </xf>
    <xf numFmtId="49" fontId="34" fillId="0" borderId="1" xfId="0" applyNumberFormat="1" applyFont="1" applyBorder="1" applyAlignment="1" applyProtection="1">
      <alignment vertical="center" wrapText="1"/>
      <protection locked="0"/>
    </xf>
    <xf numFmtId="2" fontId="34" fillId="0" borderId="1" xfId="0" applyNumberFormat="1" applyFont="1" applyBorder="1" applyAlignment="1" applyProtection="1">
      <alignment horizontal="center" vertical="center"/>
    </xf>
    <xf numFmtId="2" fontId="34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</xf>
    <xf numFmtId="49" fontId="33" fillId="0" borderId="1" xfId="0" applyNumberFormat="1" applyFont="1" applyBorder="1" applyProtection="1">
      <protection locked="0"/>
    </xf>
    <xf numFmtId="2" fontId="33" fillId="0" borderId="1" xfId="0" applyNumberFormat="1" applyFont="1" applyBorder="1" applyAlignment="1" applyProtection="1">
      <alignment horizontal="center"/>
    </xf>
    <xf numFmtId="49" fontId="33" fillId="3" borderId="1" xfId="0" applyNumberFormat="1" applyFont="1" applyFill="1" applyBorder="1" applyAlignment="1" applyProtection="1">
      <alignment wrapText="1"/>
      <protection locked="0"/>
    </xf>
    <xf numFmtId="2" fontId="33" fillId="3" borderId="1" xfId="0" applyNumberFormat="1" applyFont="1" applyFill="1" applyBorder="1" applyAlignment="1" applyProtection="1">
      <alignment horizontal="center"/>
    </xf>
    <xf numFmtId="49" fontId="33" fillId="0" borderId="1" xfId="0" applyNumberFormat="1" applyFont="1" applyBorder="1" applyAlignment="1" applyProtection="1">
      <alignment wrapText="1"/>
    </xf>
    <xf numFmtId="2" fontId="35" fillId="0" borderId="1" xfId="0" applyNumberFormat="1" applyFont="1" applyBorder="1" applyAlignment="1" applyProtection="1">
      <alignment horizontal="center"/>
    </xf>
    <xf numFmtId="49" fontId="34" fillId="0" borderId="0" xfId="0" applyNumberFormat="1" applyFont="1" applyProtection="1"/>
    <xf numFmtId="2" fontId="34" fillId="0" borderId="0" xfId="0" applyNumberFormat="1" applyFont="1" applyProtection="1"/>
    <xf numFmtId="49" fontId="36" fillId="0" borderId="0" xfId="0" applyNumberFormat="1" applyFont="1" applyProtection="1"/>
    <xf numFmtId="2" fontId="33" fillId="0" borderId="1" xfId="0" applyNumberFormat="1" applyFont="1" applyBorder="1" applyProtection="1"/>
    <xf numFmtId="2" fontId="36" fillId="0" borderId="0" xfId="0" applyNumberFormat="1" applyFont="1" applyProtection="1"/>
    <xf numFmtId="0" fontId="0" fillId="0" borderId="0" xfId="0" applyFont="1" applyBorder="1" applyProtection="1"/>
    <xf numFmtId="2" fontId="34" fillId="0" borderId="1" xfId="0" applyNumberFormat="1" applyFont="1" applyBorder="1" applyProtection="1"/>
    <xf numFmtId="49" fontId="34" fillId="0" borderId="1" xfId="0" applyNumberFormat="1" applyFont="1" applyBorder="1" applyAlignment="1" applyProtection="1">
      <alignment horizontal="right"/>
    </xf>
    <xf numFmtId="2" fontId="36" fillId="0" borderId="1" xfId="0" applyNumberFormat="1" applyFont="1" applyBorder="1" applyProtection="1"/>
    <xf numFmtId="49" fontId="34" fillId="0" borderId="0" xfId="0" applyNumberFormat="1" applyFont="1" applyAlignment="1" applyProtection="1">
      <alignment horizontal="left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20" fillId="0" borderId="1" xfId="0" applyFont="1" applyBorder="1" applyAlignment="1" applyProtection="1"/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7" fillId="0" borderId="0" xfId="0" applyFont="1" applyAlignment="1" applyProtection="1">
      <alignment horizontal="center" wrapText="1"/>
    </xf>
    <xf numFmtId="0" fontId="17" fillId="0" borderId="1" xfId="0" applyFont="1" applyBorder="1" applyAlignment="1" applyProtection="1">
      <alignment readingOrder="1"/>
    </xf>
    <xf numFmtId="0" fontId="17" fillId="0" borderId="1" xfId="0" applyFont="1" applyBorder="1" applyAlignment="1" applyProtection="1">
      <alignment horizontal="left" readingOrder="1"/>
    </xf>
    <xf numFmtId="2" fontId="34" fillId="0" borderId="5" xfId="0" applyNumberFormat="1" applyFont="1" applyBorder="1" applyAlignment="1" applyProtection="1">
      <alignment horizontal="center"/>
      <protection locked="0"/>
    </xf>
    <xf numFmtId="2" fontId="34" fillId="0" borderId="8" xfId="0" applyNumberFormat="1" applyFont="1" applyBorder="1" applyAlignment="1" applyProtection="1">
      <alignment horizontal="center"/>
      <protection locked="0"/>
    </xf>
    <xf numFmtId="2" fontId="36" fillId="0" borderId="2" xfId="0" applyNumberFormat="1" applyFont="1" applyBorder="1" applyAlignment="1" applyProtection="1"/>
    <xf numFmtId="2" fontId="36" fillId="0" borderId="9" xfId="0" applyNumberFormat="1" applyFont="1" applyBorder="1" applyAlignment="1" applyProtection="1"/>
    <xf numFmtId="2" fontId="36" fillId="0" borderId="10" xfId="0" applyNumberFormat="1" applyFont="1" applyBorder="1" applyAlignment="1" applyProtection="1"/>
    <xf numFmtId="2" fontId="33" fillId="0" borderId="11" xfId="0" applyNumberFormat="1" applyFont="1" applyBorder="1" applyAlignment="1" applyProtection="1">
      <alignment wrapText="1"/>
    </xf>
    <xf numFmtId="2" fontId="33" fillId="0" borderId="12" xfId="0" applyNumberFormat="1" applyFont="1" applyBorder="1" applyAlignment="1" applyProtection="1">
      <alignment wrapText="1"/>
    </xf>
    <xf numFmtId="2" fontId="33" fillId="0" borderId="13" xfId="0" applyNumberFormat="1" applyFont="1" applyBorder="1" applyAlignment="1" applyProtection="1">
      <alignment wrapText="1"/>
    </xf>
    <xf numFmtId="49" fontId="33" fillId="0" borderId="1" xfId="0" applyNumberFormat="1" applyFont="1" applyBorder="1" applyAlignment="1" applyProtection="1">
      <alignment horizontal="center"/>
    </xf>
    <xf numFmtId="0" fontId="34" fillId="0" borderId="1" xfId="0" applyFont="1" applyBorder="1" applyAlignment="1" applyProtection="1">
      <alignment horizontal="center"/>
    </xf>
    <xf numFmtId="49" fontId="33" fillId="0" borderId="5" xfId="0" applyNumberFormat="1" applyFont="1" applyBorder="1" applyAlignment="1" applyProtection="1">
      <alignment horizontal="center" vertical="center"/>
    </xf>
    <xf numFmtId="49" fontId="33" fillId="0" borderId="8" xfId="0" applyNumberFormat="1" applyFont="1" applyBorder="1" applyAlignment="1" applyProtection="1">
      <alignment horizontal="center" vertical="center"/>
    </xf>
    <xf numFmtId="49" fontId="17" fillId="0" borderId="5" xfId="0" applyNumberFormat="1" applyFont="1" applyBorder="1" applyAlignment="1" applyProtection="1">
      <alignment horizontal="center" vertical="center" wrapText="1" readingOrder="1"/>
    </xf>
    <xf numFmtId="49" fontId="17" fillId="0" borderId="8" xfId="0" applyNumberFormat="1" applyFont="1" applyBorder="1" applyAlignment="1" applyProtection="1">
      <alignment horizontal="center" vertical="center" wrapText="1" readingOrder="1"/>
    </xf>
    <xf numFmtId="0" fontId="35" fillId="0" borderId="5" xfId="0" applyFont="1" applyBorder="1" applyAlignment="1" applyProtection="1">
      <alignment horizontal="center" vertical="center" wrapText="1" readingOrder="1"/>
    </xf>
    <xf numFmtId="0" fontId="35" fillId="0" borderId="8" xfId="0" applyFont="1" applyBorder="1" applyAlignment="1" applyProtection="1">
      <alignment horizontal="center" vertical="center" wrapText="1" readingOrder="1"/>
    </xf>
    <xf numFmtId="0" fontId="35" fillId="0" borderId="3" xfId="0" applyFont="1" applyBorder="1" applyAlignment="1" applyProtection="1">
      <alignment horizontal="center" vertical="center" wrapText="1" readingOrder="1"/>
    </xf>
    <xf numFmtId="0" fontId="35" fillId="0" borderId="6" xfId="0" applyFont="1" applyBorder="1" applyAlignment="1" applyProtection="1">
      <alignment horizontal="center" vertical="center" wrapText="1" readingOrder="1"/>
    </xf>
    <xf numFmtId="49" fontId="33" fillId="0" borderId="5" xfId="0" applyNumberFormat="1" applyFont="1" applyBorder="1" applyAlignment="1" applyProtection="1">
      <alignment horizontal="center"/>
      <protection locked="0"/>
    </xf>
    <xf numFmtId="49" fontId="33" fillId="0" borderId="8" xfId="0" applyNumberFormat="1" applyFont="1" applyBorder="1" applyAlignment="1" applyProtection="1">
      <alignment horizontal="center"/>
      <protection locked="0"/>
    </xf>
    <xf numFmtId="49" fontId="34" fillId="0" borderId="5" xfId="0" applyNumberFormat="1" applyFont="1" applyBorder="1" applyAlignment="1" applyProtection="1">
      <alignment horizontal="center" vertical="center" wrapText="1"/>
      <protection locked="0"/>
    </xf>
    <xf numFmtId="49" fontId="34" fillId="0" borderId="8" xfId="0" applyNumberFormat="1" applyFont="1" applyBorder="1" applyAlignment="1" applyProtection="1">
      <alignment horizontal="center" vertical="center" wrapText="1"/>
      <protection locked="0"/>
    </xf>
    <xf numFmtId="2" fontId="34" fillId="0" borderId="5" xfId="0" applyNumberFormat="1" applyFont="1" applyBorder="1" applyAlignment="1" applyProtection="1">
      <alignment horizontal="center"/>
    </xf>
    <xf numFmtId="2" fontId="34" fillId="0" borderId="8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7</xdr:col>
      <xdr:colOff>63152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7</xdr:col>
      <xdr:colOff>63152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95" t="s">
        <v>41</v>
      </c>
      <c r="F1" s="195"/>
      <c r="G1" s="195"/>
    </row>
    <row r="2" spans="1:7" ht="30.6" customHeight="1">
      <c r="A2" s="196" t="s">
        <v>66</v>
      </c>
      <c r="B2" s="196"/>
      <c r="C2" s="196"/>
      <c r="D2" s="196"/>
      <c r="E2" s="196"/>
      <c r="F2" s="196"/>
      <c r="G2" s="196"/>
    </row>
    <row r="3" spans="1:7" ht="15.75">
      <c r="B3" s="7"/>
      <c r="C3" s="8"/>
      <c r="D3" s="8"/>
      <c r="E3" s="8"/>
      <c r="F3" s="8"/>
    </row>
    <row r="4" spans="1:7">
      <c r="B4" s="9" t="s">
        <v>0</v>
      </c>
      <c r="C4" s="197" t="s">
        <v>50</v>
      </c>
      <c r="D4" s="198"/>
      <c r="E4" s="198"/>
      <c r="F4" s="42"/>
    </row>
    <row r="5" spans="1:7">
      <c r="B5" s="9" t="s">
        <v>1</v>
      </c>
      <c r="C5" s="199">
        <v>4</v>
      </c>
      <c r="D5" s="200"/>
      <c r="E5" s="200"/>
      <c r="F5" s="43"/>
    </row>
    <row r="6" spans="1:7">
      <c r="B6" s="10" t="s">
        <v>2</v>
      </c>
      <c r="C6" s="199">
        <v>7505.5</v>
      </c>
      <c r="D6" s="200"/>
      <c r="E6" s="200"/>
      <c r="F6" s="43"/>
    </row>
    <row r="7" spans="1:7" ht="18.75" customHeight="1">
      <c r="B7" s="39" t="s">
        <v>47</v>
      </c>
      <c r="C7" s="192">
        <v>64200</v>
      </c>
      <c r="D7" s="193"/>
      <c r="E7" s="194"/>
      <c r="F7" s="44"/>
    </row>
    <row r="8" spans="1:7">
      <c r="B8" s="56"/>
      <c r="D8" s="38">
        <v>9</v>
      </c>
    </row>
    <row r="9" spans="1:7">
      <c r="A9" s="206" t="s">
        <v>3</v>
      </c>
      <c r="B9" s="207"/>
      <c r="C9" s="207"/>
      <c r="D9" s="207"/>
      <c r="E9" s="208"/>
      <c r="F9" s="208"/>
      <c r="G9" s="208"/>
    </row>
    <row r="10" spans="1:7" ht="65.25" customHeight="1">
      <c r="A10" s="209" t="s">
        <v>4</v>
      </c>
      <c r="B10" s="211" t="s">
        <v>5</v>
      </c>
      <c r="C10" s="213" t="s">
        <v>32</v>
      </c>
      <c r="D10" s="215" t="s">
        <v>43</v>
      </c>
      <c r="E10" s="216"/>
      <c r="F10" s="213" t="s">
        <v>80</v>
      </c>
      <c r="G10" s="217" t="s">
        <v>52</v>
      </c>
    </row>
    <row r="11" spans="1:7" ht="45" customHeight="1">
      <c r="A11" s="210"/>
      <c r="B11" s="212"/>
      <c r="C11" s="214"/>
      <c r="D11" s="37" t="s">
        <v>6</v>
      </c>
      <c r="E11" s="45" t="s">
        <v>42</v>
      </c>
      <c r="F11" s="214"/>
      <c r="G11" s="218"/>
    </row>
    <row r="12" spans="1:7" ht="27" customHeight="1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>
      <c r="A35" s="2" t="s">
        <v>74</v>
      </c>
      <c r="B35" s="1"/>
      <c r="C35" s="15"/>
      <c r="D35" s="15"/>
      <c r="E35" s="3"/>
      <c r="F35" s="3"/>
      <c r="G35" s="3"/>
    </row>
    <row r="36" spans="1:7" ht="18.75">
      <c r="A36" s="2" t="s">
        <v>75</v>
      </c>
      <c r="B36" s="1"/>
      <c r="C36" s="15"/>
      <c r="D36" s="15"/>
      <c r="E36" s="3"/>
      <c r="F36" s="3"/>
      <c r="G36" s="3"/>
    </row>
    <row r="37" spans="1:7" ht="18.75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>
      <c r="A44" s="17"/>
      <c r="B44" s="201" t="s">
        <v>35</v>
      </c>
      <c r="C44" s="202"/>
      <c r="D44" s="203">
        <f>D43-(C7/12/C6+(D46)/C6)</f>
        <v>19.403493534057016</v>
      </c>
      <c r="E44" s="204"/>
      <c r="F44" s="55">
        <f>F43-(C7+D46*12)/12/C6</f>
        <v>8.7543572047165394</v>
      </c>
      <c r="G44" s="14"/>
    </row>
    <row r="45" spans="1:7">
      <c r="A45" s="24"/>
      <c r="B45" s="24"/>
      <c r="C45" s="25"/>
      <c r="D45" s="25"/>
      <c r="E45" s="25"/>
      <c r="F45" s="25"/>
    </row>
    <row r="46" spans="1:7" ht="20.25">
      <c r="A46" s="24"/>
      <c r="B46" s="205" t="s">
        <v>34</v>
      </c>
      <c r="C46" s="205"/>
      <c r="D46" s="26">
        <f>C48/100*88</f>
        <v>1672</v>
      </c>
    </row>
    <row r="47" spans="1:7">
      <c r="A47" s="24"/>
      <c r="B47" s="24"/>
      <c r="C47" s="25"/>
      <c r="D47" s="25"/>
      <c r="E47" s="25"/>
      <c r="F47" s="25"/>
    </row>
    <row r="48" spans="1:7" ht="18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>
      <c r="A51" s="27"/>
      <c r="B51" s="28" t="s">
        <v>29</v>
      </c>
      <c r="C51" s="33"/>
      <c r="D51" s="30"/>
      <c r="E51" s="30"/>
      <c r="F51" s="30"/>
      <c r="G51" s="31"/>
    </row>
    <row r="52" spans="1:7" ht="18.75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>
      <c r="A55" s="27"/>
      <c r="B55" s="30"/>
      <c r="C55" s="30"/>
      <c r="D55" s="30"/>
      <c r="E55" s="31"/>
      <c r="F55" s="6"/>
      <c r="G55" s="6"/>
    </row>
    <row r="56" spans="1:7">
      <c r="A56" s="27"/>
      <c r="B56" s="30"/>
      <c r="C56" s="30"/>
      <c r="D56" s="30"/>
      <c r="E56" s="31"/>
      <c r="F56" s="6"/>
      <c r="G56" s="6"/>
    </row>
    <row r="57" spans="1:7">
      <c r="A57" s="27"/>
      <c r="B57" s="30"/>
      <c r="C57" s="30"/>
      <c r="D57" s="30"/>
      <c r="E57" s="31"/>
      <c r="F57" s="6"/>
      <c r="G57" s="6"/>
    </row>
    <row r="58" spans="1:7" ht="48.75" customHeight="1">
      <c r="A58" s="57" t="s">
        <v>39</v>
      </c>
      <c r="B58" s="57"/>
      <c r="C58" s="35"/>
      <c r="D58" s="57"/>
      <c r="E58" s="30"/>
      <c r="F58" s="30"/>
      <c r="G58" s="31"/>
    </row>
    <row r="59" spans="1:7">
      <c r="A59" s="24"/>
      <c r="B59" s="24"/>
      <c r="C59" s="35"/>
      <c r="D59" s="25"/>
      <c r="E59" s="25"/>
      <c r="F59" s="25"/>
    </row>
    <row r="60" spans="1:7">
      <c r="A60" s="34"/>
      <c r="B60" s="34"/>
      <c r="C60" s="35"/>
      <c r="D60" s="35"/>
      <c r="E60" s="35"/>
      <c r="F60" s="35"/>
    </row>
    <row r="61" spans="1:7">
      <c r="A61" s="34"/>
      <c r="B61" s="34"/>
      <c r="C61" s="35"/>
      <c r="D61" s="35"/>
      <c r="E61" s="35"/>
      <c r="F61" s="35"/>
    </row>
    <row r="62" spans="1:7">
      <c r="A62" s="34"/>
      <c r="B62" s="34"/>
      <c r="C62" s="35"/>
      <c r="D62" s="35"/>
      <c r="E62" s="35"/>
      <c r="F62" s="35"/>
    </row>
    <row r="63" spans="1:7">
      <c r="A63" s="34"/>
      <c r="B63" s="34"/>
      <c r="C63" s="35"/>
      <c r="D63" s="35"/>
      <c r="E63" s="35"/>
      <c r="F63" s="3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>
      <c r="A69" s="34"/>
      <c r="B69" s="34"/>
      <c r="C69" s="35"/>
      <c r="D69" s="35"/>
      <c r="E69" s="35"/>
      <c r="F69" s="35"/>
    </row>
    <row r="70" spans="1:6">
      <c r="A70" s="34"/>
      <c r="B70" s="34"/>
      <c r="C70" s="35"/>
      <c r="D70" s="35"/>
      <c r="E70" s="35"/>
      <c r="F70" s="35"/>
    </row>
    <row r="71" spans="1:6">
      <c r="C71" s="35"/>
      <c r="D71" s="35"/>
      <c r="E71" s="35"/>
      <c r="F71" s="35"/>
    </row>
    <row r="72" spans="1:6">
      <c r="C72" s="35"/>
      <c r="D72" s="35"/>
      <c r="E72" s="35"/>
      <c r="F72" s="35"/>
    </row>
    <row r="73" spans="1:6">
      <c r="C73" s="35"/>
      <c r="D73" s="35"/>
      <c r="E73" s="35"/>
      <c r="F73" s="35"/>
    </row>
    <row r="74" spans="1:6">
      <c r="C74" s="35"/>
      <c r="D74" s="35"/>
      <c r="E74" s="35"/>
      <c r="F74" s="35"/>
    </row>
    <row r="75" spans="1:6">
      <c r="C75" s="35"/>
      <c r="D75" s="35"/>
      <c r="E75" s="35"/>
      <c r="F75" s="35"/>
    </row>
    <row r="76" spans="1:6">
      <c r="C76" s="35"/>
      <c r="D76" s="35"/>
      <c r="E76" s="35"/>
      <c r="F76" s="35"/>
    </row>
    <row r="77" spans="1:6">
      <c r="C77" s="35"/>
      <c r="D77" s="35"/>
      <c r="E77" s="35"/>
      <c r="F77" s="35"/>
    </row>
    <row r="78" spans="1:6">
      <c r="C78" s="35"/>
      <c r="D78" s="35"/>
      <c r="E78" s="35"/>
      <c r="F78" s="35"/>
    </row>
    <row r="79" spans="1:6">
      <c r="C79" s="35"/>
      <c r="D79" s="35"/>
      <c r="E79" s="35"/>
      <c r="F79" s="35"/>
    </row>
    <row r="80" spans="1:6">
      <c r="C80" s="35"/>
      <c r="D80" s="35"/>
      <c r="E80" s="35"/>
      <c r="F80" s="35"/>
    </row>
    <row r="81" spans="3:6">
      <c r="C81" s="35"/>
      <c r="D81" s="35"/>
      <c r="E81" s="35"/>
      <c r="F81" s="35"/>
    </row>
    <row r="82" spans="3:6">
      <c r="C82" s="35"/>
      <c r="D82" s="35"/>
      <c r="E82" s="35"/>
      <c r="F82" s="35"/>
    </row>
    <row r="83" spans="3:6">
      <c r="C83" s="35"/>
      <c r="D83" s="35"/>
      <c r="E83" s="35"/>
      <c r="F83" s="35"/>
    </row>
    <row r="84" spans="3:6">
      <c r="C84" s="35"/>
      <c r="D84" s="35"/>
      <c r="E84" s="35"/>
      <c r="F84" s="35"/>
    </row>
    <row r="85" spans="3:6">
      <c r="C85" s="35"/>
      <c r="D85" s="35"/>
      <c r="E85" s="35"/>
      <c r="F85" s="35"/>
    </row>
    <row r="86" spans="3:6">
      <c r="C86" s="35"/>
      <c r="D86" s="35"/>
      <c r="E86" s="35"/>
      <c r="F86" s="35"/>
    </row>
    <row r="87" spans="3:6">
      <c r="C87" s="35"/>
      <c r="D87" s="35"/>
      <c r="E87" s="35"/>
      <c r="F87" s="35"/>
    </row>
    <row r="88" spans="3:6">
      <c r="C88" s="35"/>
      <c r="D88" s="35"/>
      <c r="E88" s="35"/>
      <c r="F88" s="35"/>
    </row>
    <row r="89" spans="3:6">
      <c r="C89" s="35"/>
      <c r="D89" s="35"/>
      <c r="E89" s="35"/>
      <c r="F89" s="35"/>
    </row>
    <row r="90" spans="3:6">
      <c r="C90" s="35"/>
      <c r="D90" s="35"/>
      <c r="E90" s="35"/>
      <c r="F90" s="35"/>
    </row>
    <row r="91" spans="3:6">
      <c r="C91" s="35"/>
      <c r="D91" s="35"/>
      <c r="E91" s="35"/>
      <c r="F91" s="35"/>
    </row>
    <row r="92" spans="3:6">
      <c r="C92" s="35"/>
      <c r="D92" s="35"/>
      <c r="E92" s="35"/>
      <c r="F92" s="35"/>
    </row>
    <row r="93" spans="3:6">
      <c r="C93" s="35"/>
      <c r="D93" s="35"/>
      <c r="E93" s="35"/>
      <c r="F93" s="35"/>
    </row>
    <row r="94" spans="3:6">
      <c r="C94" s="35"/>
      <c r="D94" s="35"/>
      <c r="E94" s="35"/>
      <c r="F94" s="35"/>
    </row>
    <row r="95" spans="3:6">
      <c r="C95" s="35"/>
      <c r="D95" s="35"/>
      <c r="E95" s="35"/>
      <c r="F95" s="35"/>
    </row>
    <row r="96" spans="3:6">
      <c r="C96" s="35"/>
      <c r="D96" s="35"/>
      <c r="E96" s="35"/>
      <c r="F96" s="35"/>
    </row>
    <row r="97" spans="3:6">
      <c r="C97" s="35"/>
      <c r="D97" s="35"/>
      <c r="E97" s="35"/>
      <c r="F97" s="35"/>
    </row>
    <row r="98" spans="3:6">
      <c r="C98" s="35"/>
      <c r="D98" s="35"/>
      <c r="E98" s="35"/>
      <c r="F98" s="35"/>
    </row>
    <row r="99" spans="3:6">
      <c r="C99" s="35"/>
      <c r="D99" s="35"/>
      <c r="E99" s="35"/>
      <c r="F99" s="35"/>
    </row>
    <row r="100" spans="3:6">
      <c r="C100" s="35"/>
      <c r="D100" s="35"/>
      <c r="E100" s="35"/>
      <c r="F100" s="35"/>
    </row>
    <row r="101" spans="3:6">
      <c r="C101" s="35"/>
      <c r="D101" s="35"/>
      <c r="E101" s="35"/>
      <c r="F101" s="35"/>
    </row>
    <row r="102" spans="3:6">
      <c r="D102" s="35"/>
      <c r="E102" s="35"/>
      <c r="F102" s="35"/>
    </row>
    <row r="103" spans="3:6">
      <c r="D103" s="35"/>
      <c r="E103" s="35"/>
      <c r="F103" s="35"/>
    </row>
    <row r="104" spans="3:6">
      <c r="D104" s="35"/>
      <c r="E104" s="35"/>
      <c r="F104" s="35"/>
    </row>
    <row r="105" spans="3:6">
      <c r="D105" s="35"/>
      <c r="E105" s="35"/>
      <c r="F105" s="35"/>
    </row>
    <row r="106" spans="3:6">
      <c r="D106" s="35"/>
      <c r="E106" s="35"/>
      <c r="F106" s="35"/>
    </row>
  </sheetData>
  <mergeCells count="16"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  <mergeCell ref="C7:E7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: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22" t="s">
        <v>41</v>
      </c>
      <c r="F1" s="222"/>
      <c r="G1" s="222"/>
    </row>
    <row r="2" spans="1:7" ht="39.75" customHeight="1">
      <c r="A2" s="223" t="s">
        <v>115</v>
      </c>
      <c r="B2" s="223"/>
      <c r="C2" s="223"/>
      <c r="D2" s="223"/>
      <c r="E2" s="223"/>
      <c r="F2" s="223"/>
      <c r="G2" s="22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24" t="s">
        <v>116</v>
      </c>
      <c r="D4" s="225"/>
      <c r="E4" s="225"/>
      <c r="F4" s="74"/>
    </row>
    <row r="5" spans="1:7" ht="19.5">
      <c r="B5" s="73" t="s">
        <v>1</v>
      </c>
      <c r="C5" s="226">
        <v>6</v>
      </c>
      <c r="D5" s="227"/>
      <c r="E5" s="227"/>
      <c r="F5" s="77"/>
    </row>
    <row r="6" spans="1:7" ht="19.5">
      <c r="B6" s="78" t="s">
        <v>2</v>
      </c>
      <c r="C6" s="226">
        <v>3926.2</v>
      </c>
      <c r="D6" s="227"/>
      <c r="E6" s="227"/>
      <c r="F6" s="77"/>
    </row>
    <row r="7" spans="1:7" ht="19.5">
      <c r="B7" s="78" t="s">
        <v>89</v>
      </c>
      <c r="C7" s="79">
        <v>1250</v>
      </c>
      <c r="D7" s="80"/>
      <c r="E7" s="81"/>
      <c r="F7" s="77"/>
    </row>
    <row r="8" spans="1:7" ht="39">
      <c r="B8" s="98" t="s">
        <v>96</v>
      </c>
      <c r="C8" s="219"/>
      <c r="D8" s="220"/>
      <c r="E8" s="221"/>
      <c r="F8" s="83"/>
    </row>
    <row r="9" spans="1:7" ht="19.5">
      <c r="B9" s="108" t="s">
        <v>91</v>
      </c>
      <c r="C9" s="105">
        <v>404667.58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>
      <c r="A13" s="228"/>
      <c r="B13" s="229"/>
      <c r="C13" s="229"/>
      <c r="D13" s="229"/>
      <c r="E13" s="225"/>
      <c r="F13" s="225"/>
      <c r="G13" s="22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30" t="s">
        <v>4</v>
      </c>
      <c r="B15" s="211" t="s">
        <v>5</v>
      </c>
      <c r="C15" s="232" t="s">
        <v>32</v>
      </c>
      <c r="D15" s="234" t="s">
        <v>43</v>
      </c>
      <c r="E15" s="235"/>
      <c r="F15" s="232" t="s">
        <v>80</v>
      </c>
      <c r="G15" s="236" t="s">
        <v>52</v>
      </c>
    </row>
    <row r="16" spans="1:7" ht="75">
      <c r="A16" s="231"/>
      <c r="B16" s="212"/>
      <c r="C16" s="233"/>
      <c r="D16" s="116" t="s">
        <v>6</v>
      </c>
      <c r="E16" s="116" t="s">
        <v>42</v>
      </c>
      <c r="F16" s="233"/>
      <c r="G16" s="237"/>
    </row>
    <row r="17" spans="1:7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201"/>
      <c r="C48" s="238"/>
      <c r="D48" s="203"/>
      <c r="E48" s="20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39" t="s">
        <v>34</v>
      </c>
      <c r="C50" s="23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40"/>
      <c r="C60" s="241"/>
      <c r="D60" s="241"/>
      <c r="E60" s="242"/>
      <c r="F60" s="76"/>
      <c r="G60" s="76"/>
    </row>
    <row r="61" spans="1:7" ht="63.75" customHeight="1">
      <c r="A61" s="128"/>
      <c r="B61" s="243" t="s">
        <v>95</v>
      </c>
      <c r="C61" s="244"/>
      <c r="D61" s="244"/>
      <c r="E61" s="24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3"/>
  <sheetViews>
    <sheetView tabSelected="1" topLeftCell="A16" zoomScale="73" zoomScaleNormal="73" workbookViewId="0">
      <selection activeCell="D36" sqref="D36"/>
    </sheetView>
  </sheetViews>
  <sheetFormatPr defaultColWidth="8.85546875" defaultRowHeight="18.75"/>
  <cols>
    <col min="1" max="1" width="8" style="72" customWidth="1"/>
    <col min="2" max="2" width="52.85546875" style="72" customWidth="1"/>
    <col min="3" max="3" width="15.140625" style="72" customWidth="1"/>
    <col min="4" max="4" width="15.28515625" style="72" customWidth="1"/>
    <col min="5" max="5" width="16.85546875" style="72" customWidth="1"/>
    <col min="6" max="6" width="16" style="72" customWidth="1"/>
    <col min="7" max="7" width="0.140625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s="133" customFormat="1">
      <c r="A1" s="72"/>
      <c r="B1" s="72"/>
      <c r="C1" s="72"/>
      <c r="D1" s="72"/>
      <c r="E1" s="222"/>
      <c r="F1" s="222"/>
      <c r="G1" s="222"/>
    </row>
    <row r="2" spans="1:7" s="133" customFormat="1" ht="36.75" customHeight="1">
      <c r="A2" s="256" t="s">
        <v>137</v>
      </c>
      <c r="B2" s="256"/>
      <c r="C2" s="256"/>
      <c r="D2" s="256"/>
      <c r="E2" s="256"/>
      <c r="F2" s="256"/>
      <c r="G2" s="256"/>
    </row>
    <row r="3" spans="1:7" s="133" customFormat="1" ht="15">
      <c r="A3" s="4"/>
      <c r="B3" s="144"/>
      <c r="C3" s="145"/>
      <c r="D3" s="145"/>
      <c r="E3" s="145"/>
      <c r="F3" s="145"/>
      <c r="G3" s="5"/>
    </row>
    <row r="4" spans="1:7" s="133" customFormat="1" ht="15">
      <c r="A4" s="4"/>
      <c r="B4" s="146" t="s">
        <v>0</v>
      </c>
      <c r="C4" s="257" t="s">
        <v>110</v>
      </c>
      <c r="D4" s="198"/>
      <c r="E4" s="198"/>
      <c r="F4" s="42"/>
      <c r="G4" s="5"/>
    </row>
    <row r="5" spans="1:7" s="133" customFormat="1" ht="15">
      <c r="A5" s="4"/>
      <c r="B5" s="146" t="s">
        <v>1</v>
      </c>
      <c r="C5" s="258">
        <v>11</v>
      </c>
      <c r="D5" s="200"/>
      <c r="E5" s="200"/>
      <c r="F5" s="43"/>
      <c r="G5" s="5"/>
    </row>
    <row r="6" spans="1:7" s="133" customFormat="1" ht="15">
      <c r="A6" s="4"/>
      <c r="B6" s="147" t="s">
        <v>2</v>
      </c>
      <c r="C6" s="258">
        <v>21498.98</v>
      </c>
      <c r="D6" s="200"/>
      <c r="E6" s="200"/>
      <c r="F6" s="43"/>
      <c r="G6" s="5"/>
    </row>
    <row r="7" spans="1:7" s="133" customFormat="1" ht="15">
      <c r="A7" s="4"/>
      <c r="B7" s="147" t="s">
        <v>89</v>
      </c>
      <c r="C7" s="148">
        <v>2380</v>
      </c>
      <c r="D7" s="149"/>
      <c r="E7" s="150"/>
      <c r="F7" s="43"/>
      <c r="G7" s="5"/>
    </row>
    <row r="8" spans="1:7" s="133" customFormat="1" ht="15">
      <c r="A8" s="4"/>
      <c r="B8" s="39" t="s">
        <v>91</v>
      </c>
      <c r="C8" s="140">
        <v>2983371.29</v>
      </c>
      <c r="D8" s="141"/>
      <c r="E8" s="142"/>
      <c r="F8" s="44"/>
      <c r="G8" s="5"/>
    </row>
    <row r="9" spans="1:7" s="133" customFormat="1" ht="15">
      <c r="A9" s="4"/>
      <c r="B9" s="39" t="s">
        <v>117</v>
      </c>
      <c r="C9" s="151">
        <v>11</v>
      </c>
      <c r="D9" s="152"/>
      <c r="E9" s="152"/>
      <c r="F9" s="44"/>
      <c r="G9" s="5"/>
    </row>
    <row r="10" spans="1:7" s="133" customFormat="1" ht="15">
      <c r="A10" s="4"/>
      <c r="B10" s="153" t="s">
        <v>87</v>
      </c>
      <c r="C10" s="154">
        <v>10</v>
      </c>
      <c r="D10" s="155"/>
      <c r="E10" s="156"/>
      <c r="F10" s="4"/>
      <c r="G10" s="5"/>
    </row>
    <row r="11" spans="1:7" s="133" customFormat="1" ht="15">
      <c r="A11" s="4"/>
      <c r="B11" s="153" t="s">
        <v>93</v>
      </c>
      <c r="C11" s="154">
        <f>C52</f>
        <v>79926</v>
      </c>
      <c r="D11" s="155"/>
      <c r="E11" s="156"/>
      <c r="F11" s="4"/>
      <c r="G11" s="5"/>
    </row>
    <row r="12" spans="1:7" s="133" customFormat="1" ht="15">
      <c r="A12" s="4"/>
      <c r="B12" s="153" t="s">
        <v>88</v>
      </c>
      <c r="C12" s="157">
        <f>C6*C10*12</f>
        <v>2579877.5999999996</v>
      </c>
      <c r="D12" s="155">
        <f>C12/12</f>
        <v>214989.79999999996</v>
      </c>
      <c r="E12" s="156"/>
      <c r="F12" s="4"/>
      <c r="G12" s="5"/>
    </row>
    <row r="13" spans="1:7" s="133" customFormat="1" ht="15">
      <c r="A13" s="267"/>
      <c r="B13" s="268"/>
      <c r="C13" s="268"/>
      <c r="D13" s="268"/>
      <c r="E13" s="198"/>
      <c r="F13" s="198"/>
      <c r="G13" s="198"/>
    </row>
    <row r="14" spans="1:7" s="133" customFormat="1" ht="15">
      <c r="A14" s="158"/>
      <c r="B14" s="159"/>
      <c r="C14" s="159"/>
      <c r="D14" s="160"/>
      <c r="E14" s="143"/>
      <c r="F14" s="71"/>
      <c r="G14" s="71"/>
    </row>
    <row r="15" spans="1:7" s="133" customFormat="1" ht="18.75" customHeight="1">
      <c r="A15" s="269" t="s">
        <v>4</v>
      </c>
      <c r="B15" s="271" t="s">
        <v>119</v>
      </c>
      <c r="C15" s="273" t="s">
        <v>32</v>
      </c>
      <c r="D15" s="275" t="s">
        <v>43</v>
      </c>
      <c r="E15" s="276"/>
      <c r="F15" s="273" t="s">
        <v>80</v>
      </c>
      <c r="G15" s="161"/>
    </row>
    <row r="16" spans="1:7" s="133" customFormat="1" ht="45">
      <c r="A16" s="270"/>
      <c r="B16" s="272"/>
      <c r="C16" s="274"/>
      <c r="D16" s="162" t="s">
        <v>6</v>
      </c>
      <c r="E16" s="162" t="s">
        <v>42</v>
      </c>
      <c r="F16" s="274"/>
      <c r="G16" s="161"/>
    </row>
    <row r="17" spans="1:7" s="133" customFormat="1" ht="15">
      <c r="A17" s="163" t="s">
        <v>7</v>
      </c>
      <c r="B17" s="164" t="s">
        <v>31</v>
      </c>
      <c r="C17" s="165">
        <f>D17*C6</f>
        <v>99755.267199999987</v>
      </c>
      <c r="D17" s="165">
        <v>4.6399999999999997</v>
      </c>
      <c r="E17" s="165">
        <f>C17*12</f>
        <v>1197063.2063999998</v>
      </c>
      <c r="F17" s="165">
        <f>C17*12</f>
        <v>1197063.2063999998</v>
      </c>
      <c r="G17" s="161"/>
    </row>
    <row r="18" spans="1:7" s="133" customFormat="1" ht="15">
      <c r="A18" s="166" t="s">
        <v>120</v>
      </c>
      <c r="B18" s="167" t="s">
        <v>11</v>
      </c>
      <c r="C18" s="165">
        <f>D18*C6</f>
        <v>14404.3166</v>
      </c>
      <c r="D18" s="165">
        <v>0.67</v>
      </c>
      <c r="E18" s="165">
        <f>C18*12</f>
        <v>172851.79920000001</v>
      </c>
      <c r="F18" s="165">
        <f t="shared" ref="F18:F26" si="0">C18*12</f>
        <v>172851.79920000001</v>
      </c>
      <c r="G18" s="161"/>
    </row>
    <row r="19" spans="1:7" s="133" customFormat="1" ht="15">
      <c r="A19" s="166" t="s">
        <v>121</v>
      </c>
      <c r="B19" s="167" t="s">
        <v>33</v>
      </c>
      <c r="C19" s="165">
        <v>1350</v>
      </c>
      <c r="D19" s="165">
        <f>C19/C6</f>
        <v>6.2793676723267799E-2</v>
      </c>
      <c r="E19" s="165">
        <f>C19*12</f>
        <v>16200</v>
      </c>
      <c r="F19" s="165">
        <v>32400</v>
      </c>
      <c r="G19" s="161"/>
    </row>
    <row r="20" spans="1:7" s="133" customFormat="1" ht="15">
      <c r="A20" s="168" t="s">
        <v>122</v>
      </c>
      <c r="B20" s="156" t="s">
        <v>58</v>
      </c>
      <c r="C20" s="165">
        <v>1078</v>
      </c>
      <c r="D20" s="165">
        <v>0.06</v>
      </c>
      <c r="E20" s="169">
        <v>12936</v>
      </c>
      <c r="F20" s="165">
        <v>12936</v>
      </c>
      <c r="G20" s="161"/>
    </row>
    <row r="21" spans="1:7" s="133" customFormat="1" ht="15">
      <c r="A21" s="168" t="s">
        <v>123</v>
      </c>
      <c r="B21" s="170" t="s">
        <v>38</v>
      </c>
      <c r="C21" s="165">
        <f t="shared" ref="C21" si="1">E21/12</f>
        <v>138.83333333333334</v>
      </c>
      <c r="D21" s="165">
        <f>C21/C6</f>
        <v>6.457670704997788E-3</v>
      </c>
      <c r="E21" s="165">
        <f>C7*0.7</f>
        <v>1666</v>
      </c>
      <c r="F21" s="165">
        <f t="shared" si="0"/>
        <v>1666</v>
      </c>
      <c r="G21" s="161"/>
    </row>
    <row r="22" spans="1:7" s="133" customFormat="1" ht="15">
      <c r="A22" s="168" t="s">
        <v>124</v>
      </c>
      <c r="B22" s="170" t="s">
        <v>85</v>
      </c>
      <c r="C22" s="165">
        <f>E22/12</f>
        <v>238</v>
      </c>
      <c r="D22" s="165">
        <f>C22/C7</f>
        <v>0.1</v>
      </c>
      <c r="E22" s="165">
        <f>C7*1.2</f>
        <v>2856</v>
      </c>
      <c r="F22" s="165">
        <f t="shared" si="0"/>
        <v>2856</v>
      </c>
      <c r="G22" s="161"/>
    </row>
    <row r="23" spans="1:7" s="134" customFormat="1" ht="15">
      <c r="A23" s="168" t="s">
        <v>125</v>
      </c>
      <c r="B23" s="170" t="s">
        <v>37</v>
      </c>
      <c r="C23" s="165">
        <f>C12*12%/12</f>
        <v>25798.775999999994</v>
      </c>
      <c r="D23" s="165">
        <f>C23/C6</f>
        <v>1.1999999999999997</v>
      </c>
      <c r="E23" s="169">
        <f>C12*12%</f>
        <v>309585.31199999992</v>
      </c>
      <c r="F23" s="165">
        <f t="shared" si="0"/>
        <v>309585.31199999992</v>
      </c>
      <c r="G23" s="52"/>
    </row>
    <row r="24" spans="1:7" s="133" customFormat="1" ht="30">
      <c r="A24" s="168" t="s">
        <v>126</v>
      </c>
      <c r="B24" s="170" t="s">
        <v>83</v>
      </c>
      <c r="C24" s="165">
        <f>C12*0.9%/12</f>
        <v>1934.9081999999999</v>
      </c>
      <c r="D24" s="165">
        <f>C24/C6</f>
        <v>0.09</v>
      </c>
      <c r="E24" s="169">
        <f>C12*0.9%</f>
        <v>23218.898399999998</v>
      </c>
      <c r="F24" s="165">
        <f t="shared" si="0"/>
        <v>23218.898399999998</v>
      </c>
      <c r="G24" s="161"/>
    </row>
    <row r="25" spans="1:7" s="134" customFormat="1" ht="15">
      <c r="A25" s="168" t="s">
        <v>127</v>
      </c>
      <c r="B25" s="170" t="s">
        <v>84</v>
      </c>
      <c r="C25" s="165">
        <f>E25/12</f>
        <v>5374.7449999999999</v>
      </c>
      <c r="D25" s="165">
        <f>C25/C6</f>
        <v>0.25</v>
      </c>
      <c r="E25" s="169">
        <f>C12*2.5%</f>
        <v>64496.939999999995</v>
      </c>
      <c r="F25" s="165">
        <f t="shared" si="0"/>
        <v>64496.94</v>
      </c>
      <c r="G25" s="52"/>
    </row>
    <row r="26" spans="1:7" s="135" customFormat="1" ht="15">
      <c r="A26" s="171" t="s">
        <v>128</v>
      </c>
      <c r="B26" s="172" t="s">
        <v>108</v>
      </c>
      <c r="C26" s="173">
        <f>E26/12</f>
        <v>2486.142741666667</v>
      </c>
      <c r="D26" s="173">
        <f>E26/C6/12</f>
        <v>0.11564003230230768</v>
      </c>
      <c r="E26" s="174">
        <f>C8*1%</f>
        <v>29833.712900000002</v>
      </c>
      <c r="F26" s="165">
        <f t="shared" si="0"/>
        <v>29833.712900000006</v>
      </c>
      <c r="G26" s="175"/>
    </row>
    <row r="27" spans="1:7" s="136" customFormat="1" ht="15">
      <c r="A27" s="176"/>
      <c r="B27" s="155" t="s">
        <v>92</v>
      </c>
      <c r="C27" s="177">
        <f>SUM(C17:C26)</f>
        <v>152558.98907499999</v>
      </c>
      <c r="D27" s="177">
        <f>SUM(D17:D26)</f>
        <v>7.1948913797305707</v>
      </c>
      <c r="E27" s="177">
        <f>SUM(E17:E26)</f>
        <v>1830707.8688999997</v>
      </c>
      <c r="F27" s="177">
        <f>SUM(F17:F26)</f>
        <v>1846907.8688999997</v>
      </c>
      <c r="G27" s="68"/>
    </row>
    <row r="28" spans="1:7" s="134" customFormat="1" ht="15">
      <c r="A28" s="168"/>
      <c r="B28" s="170"/>
      <c r="C28" s="165"/>
      <c r="D28" s="165"/>
      <c r="E28" s="169"/>
      <c r="F28" s="169"/>
      <c r="G28" s="52"/>
    </row>
    <row r="29" spans="1:7" s="134" customFormat="1" ht="15">
      <c r="A29" s="168"/>
      <c r="B29" s="170"/>
      <c r="C29" s="165"/>
      <c r="D29" s="165"/>
      <c r="E29" s="169"/>
      <c r="F29" s="169"/>
      <c r="G29" s="52"/>
    </row>
    <row r="30" spans="1:7" s="133" customFormat="1" ht="29.25">
      <c r="A30" s="168"/>
      <c r="B30" s="178" t="s">
        <v>94</v>
      </c>
      <c r="C30" s="179">
        <f>(C10-D27)*C6</f>
        <v>60306.974125000052</v>
      </c>
      <c r="D30" s="179">
        <f>C30/C6</f>
        <v>2.8051086202694293</v>
      </c>
      <c r="E30" s="179"/>
      <c r="F30" s="179">
        <f>(C30*12)+C11</f>
        <v>803609.68950000056</v>
      </c>
      <c r="G30" s="161"/>
    </row>
    <row r="31" spans="1:7" s="133" customFormat="1" ht="15">
      <c r="A31" s="168"/>
      <c r="B31" s="170"/>
      <c r="C31" s="165"/>
      <c r="D31" s="165"/>
      <c r="E31" s="169"/>
      <c r="F31" s="169"/>
      <c r="G31" s="161"/>
    </row>
    <row r="32" spans="1:7" s="133" customFormat="1" ht="15">
      <c r="A32" s="277" t="s">
        <v>8</v>
      </c>
      <c r="B32" s="279" t="s">
        <v>141</v>
      </c>
      <c r="C32" s="281"/>
      <c r="D32" s="281"/>
      <c r="E32" s="259"/>
      <c r="F32" s="259"/>
      <c r="G32" s="161"/>
    </row>
    <row r="33" spans="1:7" s="133" customFormat="1" ht="15">
      <c r="A33" s="278"/>
      <c r="B33" s="280"/>
      <c r="C33" s="282"/>
      <c r="D33" s="282"/>
      <c r="E33" s="260"/>
      <c r="F33" s="260"/>
      <c r="G33" s="161"/>
    </row>
    <row r="34" spans="1:7" s="133" customFormat="1" ht="15">
      <c r="A34" s="168" t="s">
        <v>10</v>
      </c>
      <c r="B34" s="170" t="s">
        <v>132</v>
      </c>
      <c r="C34" s="165"/>
      <c r="D34" s="165"/>
      <c r="E34" s="169"/>
      <c r="F34" s="169">
        <v>25000</v>
      </c>
      <c r="G34" s="161"/>
    </row>
    <row r="35" spans="1:7" s="133" customFormat="1" ht="15">
      <c r="A35" s="168" t="s">
        <v>144</v>
      </c>
      <c r="B35" s="170" t="s">
        <v>143</v>
      </c>
      <c r="C35" s="165"/>
      <c r="D35" s="165"/>
      <c r="E35" s="169"/>
      <c r="F35" s="169">
        <v>53000</v>
      </c>
      <c r="G35" s="161"/>
    </row>
    <row r="36" spans="1:7" s="133" customFormat="1" ht="15">
      <c r="A36" s="168" t="s">
        <v>145</v>
      </c>
      <c r="B36" s="170" t="s">
        <v>146</v>
      </c>
      <c r="C36" s="165"/>
      <c r="D36" s="165"/>
      <c r="E36" s="169"/>
      <c r="F36" s="169">
        <v>27500</v>
      </c>
      <c r="G36" s="161"/>
    </row>
    <row r="37" spans="1:7" s="133" customFormat="1" ht="15">
      <c r="A37" s="168" t="s">
        <v>14</v>
      </c>
      <c r="B37" s="170" t="s">
        <v>142</v>
      </c>
      <c r="C37" s="165"/>
      <c r="D37" s="165"/>
      <c r="E37" s="169"/>
      <c r="F37" s="169">
        <v>600000</v>
      </c>
      <c r="G37" s="161"/>
    </row>
    <row r="38" spans="1:7" s="133" customFormat="1" ht="15">
      <c r="A38" s="180"/>
      <c r="B38" s="180" t="s">
        <v>133</v>
      </c>
      <c r="C38" s="181"/>
      <c r="D38" s="165"/>
      <c r="E38" s="181"/>
      <c r="F38" s="181">
        <f>SUM(F34:F37)</f>
        <v>705500</v>
      </c>
      <c r="G38" s="161"/>
    </row>
    <row r="39" spans="1:7" s="133" customFormat="1" ht="15">
      <c r="A39" s="166"/>
      <c r="B39" s="180" t="s">
        <v>130</v>
      </c>
      <c r="C39" s="177"/>
      <c r="D39" s="177">
        <f>((F38-F30)/C6/12)+C10</f>
        <v>9.6197118440812837</v>
      </c>
      <c r="E39" s="177"/>
      <c r="F39" s="177"/>
      <c r="G39" s="161"/>
    </row>
    <row r="40" spans="1:7" s="133" customFormat="1" ht="15">
      <c r="A40" s="182"/>
      <c r="B40" s="182"/>
      <c r="C40" s="183"/>
      <c r="D40" s="183"/>
      <c r="E40" s="183"/>
      <c r="F40" s="183"/>
      <c r="G40" s="5"/>
    </row>
    <row r="41" spans="1:7" s="133" customFormat="1" ht="15">
      <c r="A41" s="182"/>
      <c r="B41" s="182"/>
      <c r="C41" s="183"/>
      <c r="D41" s="183"/>
      <c r="E41" s="183"/>
      <c r="F41" s="183"/>
      <c r="G41" s="5"/>
    </row>
    <row r="42" spans="1:7" s="133" customFormat="1" ht="15">
      <c r="A42" s="184"/>
      <c r="B42" s="180" t="s">
        <v>28</v>
      </c>
      <c r="C42" s="185"/>
      <c r="D42" s="186"/>
      <c r="E42" s="186"/>
      <c r="F42" s="186"/>
      <c r="G42" s="187"/>
    </row>
    <row r="43" spans="1:7" s="133" customFormat="1" ht="15">
      <c r="A43" s="184"/>
      <c r="B43" s="166" t="s">
        <v>131</v>
      </c>
      <c r="C43" s="188">
        <v>6050</v>
      </c>
      <c r="D43" s="186"/>
      <c r="E43" s="186"/>
      <c r="F43" s="186"/>
      <c r="G43" s="187"/>
    </row>
    <row r="44" spans="1:7" s="133" customFormat="1" ht="15">
      <c r="A44" s="184"/>
      <c r="B44" s="167" t="s">
        <v>64</v>
      </c>
      <c r="C44" s="188">
        <v>6050</v>
      </c>
      <c r="D44" s="186"/>
      <c r="E44" s="186"/>
      <c r="F44" s="186"/>
      <c r="G44" s="187"/>
    </row>
    <row r="45" spans="1:7" s="133" customFormat="1" ht="15">
      <c r="A45" s="184"/>
      <c r="B45" s="180" t="s">
        <v>29</v>
      </c>
      <c r="C45" s="188"/>
      <c r="D45" s="186"/>
      <c r="E45" s="186"/>
      <c r="F45" s="186"/>
      <c r="G45" s="187"/>
    </row>
    <row r="46" spans="1:7" s="133" customFormat="1" ht="15">
      <c r="A46" s="184"/>
      <c r="B46" s="167" t="s">
        <v>30</v>
      </c>
      <c r="C46" s="189" t="s">
        <v>135</v>
      </c>
      <c r="D46" s="186"/>
      <c r="E46" s="186"/>
      <c r="F46" s="186"/>
      <c r="G46" s="187"/>
    </row>
    <row r="47" spans="1:7" s="133" customFormat="1" ht="15">
      <c r="A47" s="184"/>
      <c r="B47" s="167" t="s">
        <v>65</v>
      </c>
      <c r="C47" s="188">
        <v>4400</v>
      </c>
      <c r="D47" s="186"/>
      <c r="E47" s="186"/>
      <c r="F47" s="186"/>
      <c r="G47" s="187"/>
    </row>
    <row r="48" spans="1:7" s="133" customFormat="1" ht="15">
      <c r="A48" s="184"/>
      <c r="B48" s="167" t="s">
        <v>138</v>
      </c>
      <c r="C48" s="188">
        <v>22000</v>
      </c>
      <c r="D48" s="186"/>
      <c r="E48" s="186"/>
      <c r="F48" s="186"/>
      <c r="G48" s="187"/>
    </row>
    <row r="49" spans="1:7" s="133" customFormat="1" ht="15">
      <c r="A49" s="184"/>
      <c r="B49" s="167" t="s">
        <v>134</v>
      </c>
      <c r="C49" s="188">
        <v>15576</v>
      </c>
      <c r="D49" s="186"/>
      <c r="E49" s="186"/>
      <c r="F49" s="186"/>
      <c r="G49" s="187"/>
    </row>
    <row r="50" spans="1:7" s="133" customFormat="1" ht="15">
      <c r="A50" s="184"/>
      <c r="B50" s="167" t="s">
        <v>140</v>
      </c>
      <c r="C50" s="188">
        <v>3850</v>
      </c>
      <c r="D50" s="186"/>
      <c r="E50" s="186"/>
      <c r="F50" s="186"/>
      <c r="G50" s="187"/>
    </row>
    <row r="51" spans="1:7" s="133" customFormat="1" ht="15">
      <c r="A51" s="184"/>
      <c r="B51" s="167" t="s">
        <v>139</v>
      </c>
      <c r="C51" s="188">
        <v>22000</v>
      </c>
      <c r="D51" s="186"/>
      <c r="E51" s="186"/>
      <c r="F51" s="186"/>
      <c r="G51" s="187"/>
    </row>
    <row r="52" spans="1:7" s="133" customFormat="1" ht="15">
      <c r="A52" s="184"/>
      <c r="B52" s="190" t="s">
        <v>118</v>
      </c>
      <c r="C52" s="190">
        <f>SUM(C43:C51)</f>
        <v>79926</v>
      </c>
      <c r="D52" s="186"/>
      <c r="E52" s="187"/>
      <c r="F52" s="161"/>
      <c r="G52" s="161"/>
    </row>
    <row r="53" spans="1:7" s="133" customFormat="1" ht="15">
      <c r="A53" s="184"/>
      <c r="B53" s="261"/>
      <c r="C53" s="262"/>
      <c r="D53" s="262"/>
      <c r="E53" s="263"/>
      <c r="F53" s="161"/>
      <c r="G53" s="161"/>
    </row>
    <row r="54" spans="1:7" s="133" customFormat="1" ht="54.75" customHeight="1">
      <c r="A54" s="184"/>
      <c r="B54" s="264" t="s">
        <v>136</v>
      </c>
      <c r="C54" s="265"/>
      <c r="D54" s="265"/>
      <c r="E54" s="266"/>
      <c r="F54" s="161"/>
      <c r="G54" s="161"/>
    </row>
    <row r="55" spans="1:7" s="133" customFormat="1" ht="75" customHeight="1">
      <c r="A55" s="191" t="s">
        <v>129</v>
      </c>
      <c r="B55" s="191"/>
      <c r="C55" s="35"/>
      <c r="D55" s="191"/>
      <c r="E55" s="186"/>
      <c r="F55" s="186"/>
      <c r="G55" s="187"/>
    </row>
    <row r="56" spans="1:7">
      <c r="A56" s="182"/>
      <c r="B56" s="182"/>
      <c r="C56" s="35"/>
      <c r="D56" s="183"/>
      <c r="E56" s="183"/>
      <c r="F56" s="183"/>
      <c r="G56" s="5"/>
    </row>
    <row r="57" spans="1:7">
      <c r="A57" s="132"/>
      <c r="B57" s="132"/>
      <c r="C57" s="131"/>
      <c r="D57" s="131"/>
      <c r="E57" s="131"/>
      <c r="F57" s="131"/>
    </row>
    <row r="58" spans="1:7">
      <c r="A58" s="132"/>
      <c r="B58" s="132"/>
      <c r="C58" s="131"/>
      <c r="D58" s="131"/>
      <c r="E58" s="131"/>
      <c r="F58" s="131"/>
    </row>
    <row r="59" spans="1:7">
      <c r="A59" s="132"/>
      <c r="B59" s="132"/>
      <c r="C59" s="131"/>
      <c r="D59" s="131"/>
      <c r="E59" s="131"/>
      <c r="F59" s="131"/>
    </row>
    <row r="60" spans="1:7">
      <c r="A60" s="132"/>
      <c r="B60" s="132"/>
      <c r="C60" s="131"/>
      <c r="D60" s="131"/>
      <c r="E60" s="131"/>
      <c r="F60" s="131"/>
    </row>
    <row r="61" spans="1:7">
      <c r="A61" s="132"/>
      <c r="B61" s="132"/>
      <c r="C61" s="131"/>
      <c r="D61" s="131"/>
      <c r="E61" s="131"/>
      <c r="F61" s="131"/>
    </row>
    <row r="62" spans="1:7" s="75" customFormat="1">
      <c r="A62" s="132"/>
      <c r="B62" s="132"/>
      <c r="C62" s="131"/>
      <c r="D62" s="131"/>
      <c r="E62" s="131"/>
      <c r="F62" s="131"/>
    </row>
    <row r="63" spans="1:7" s="75" customFormat="1">
      <c r="A63" s="132"/>
      <c r="B63" s="132"/>
      <c r="C63" s="131"/>
      <c r="D63" s="131"/>
      <c r="E63" s="131"/>
      <c r="F63" s="131"/>
    </row>
    <row r="64" spans="1:7" s="75" customFormat="1">
      <c r="A64" s="132"/>
      <c r="B64" s="132"/>
      <c r="C64" s="131"/>
      <c r="D64" s="131"/>
      <c r="E64" s="131"/>
      <c r="F64" s="131"/>
    </row>
    <row r="65" spans="1:6" s="75" customFormat="1">
      <c r="A65" s="132"/>
      <c r="B65" s="132"/>
      <c r="C65" s="131"/>
      <c r="D65" s="131"/>
      <c r="E65" s="131"/>
      <c r="F65" s="131"/>
    </row>
    <row r="66" spans="1:6" s="75" customFormat="1">
      <c r="A66" s="132"/>
      <c r="B66" s="132"/>
      <c r="C66" s="131"/>
      <c r="D66" s="131"/>
      <c r="E66" s="131"/>
      <c r="F66" s="131"/>
    </row>
    <row r="67" spans="1:6" s="75" customFormat="1">
      <c r="A67" s="132"/>
      <c r="B67" s="132"/>
      <c r="C67" s="131"/>
      <c r="D67" s="131"/>
      <c r="E67" s="131"/>
      <c r="F67" s="131"/>
    </row>
    <row r="68" spans="1:6" s="75" customFormat="1">
      <c r="A68" s="72"/>
      <c r="B68" s="72"/>
      <c r="C68" s="131"/>
      <c r="D68" s="131"/>
      <c r="E68" s="131"/>
      <c r="F68" s="131"/>
    </row>
    <row r="69" spans="1:6" s="75" customFormat="1">
      <c r="A69" s="72"/>
      <c r="B69" s="72"/>
      <c r="C69" s="131"/>
      <c r="D69" s="131"/>
      <c r="E69" s="131"/>
      <c r="F69" s="131"/>
    </row>
    <row r="70" spans="1:6" s="75" customFormat="1">
      <c r="A70" s="72"/>
      <c r="B70" s="72"/>
      <c r="C70" s="131"/>
      <c r="D70" s="131"/>
      <c r="E70" s="131"/>
      <c r="F70" s="131"/>
    </row>
    <row r="71" spans="1:6" s="75" customFormat="1">
      <c r="A71" s="72"/>
      <c r="B71" s="72"/>
      <c r="C71" s="131"/>
      <c r="D71" s="131"/>
      <c r="E71" s="131"/>
      <c r="F71" s="131"/>
    </row>
    <row r="72" spans="1:6" s="75" customFormat="1">
      <c r="A72" s="72"/>
      <c r="B72" s="72"/>
      <c r="C72" s="131"/>
      <c r="D72" s="131"/>
      <c r="E72" s="131"/>
      <c r="F72" s="131"/>
    </row>
    <row r="73" spans="1:6" s="75" customFormat="1">
      <c r="A73" s="72"/>
      <c r="B73" s="72"/>
      <c r="C73" s="131"/>
      <c r="D73" s="131"/>
      <c r="E73" s="131"/>
      <c r="F73" s="131"/>
    </row>
    <row r="74" spans="1:6" s="75" customFormat="1">
      <c r="A74" s="72"/>
      <c r="B74" s="7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7" s="75" customFormat="1">
      <c r="A81" s="72"/>
      <c r="B81" s="72"/>
      <c r="C81" s="131"/>
      <c r="D81" s="131"/>
      <c r="E81" s="131"/>
      <c r="F81" s="131"/>
    </row>
    <row r="82" spans="1:7" s="75" customFormat="1">
      <c r="A82" s="72"/>
      <c r="B82" s="72"/>
      <c r="C82" s="131"/>
      <c r="D82" s="131"/>
      <c r="E82" s="131"/>
      <c r="F82" s="131"/>
    </row>
    <row r="83" spans="1:7" s="75" customFormat="1">
      <c r="A83" s="72"/>
      <c r="B83" s="72"/>
      <c r="C83" s="131"/>
      <c r="D83" s="131"/>
      <c r="E83" s="131"/>
      <c r="F83" s="131"/>
    </row>
    <row r="84" spans="1:7" s="75" customFormat="1">
      <c r="A84" s="72"/>
      <c r="B84" s="72"/>
      <c r="C84" s="131"/>
      <c r="D84" s="131"/>
      <c r="E84" s="131"/>
      <c r="F84" s="131"/>
    </row>
    <row r="85" spans="1:7" s="75" customFormat="1">
      <c r="A85" s="72"/>
      <c r="B85" s="72"/>
      <c r="C85" s="131"/>
      <c r="D85" s="131"/>
      <c r="E85" s="131"/>
      <c r="F85" s="131"/>
    </row>
    <row r="86" spans="1:7" s="75" customFormat="1">
      <c r="A86" s="72"/>
      <c r="B86" s="72"/>
      <c r="C86" s="131"/>
      <c r="D86" s="131"/>
      <c r="E86" s="131"/>
      <c r="F86" s="131"/>
    </row>
    <row r="87" spans="1:7" s="75" customFormat="1">
      <c r="A87" s="72"/>
      <c r="B87" s="72"/>
      <c r="C87" s="131"/>
      <c r="D87" s="131"/>
      <c r="E87" s="131"/>
      <c r="F87" s="131"/>
    </row>
    <row r="88" spans="1:7" s="75" customFormat="1">
      <c r="A88" s="72"/>
      <c r="B88" s="72"/>
      <c r="C88" s="131"/>
      <c r="D88" s="131"/>
      <c r="E88" s="131"/>
      <c r="F88" s="131"/>
    </row>
    <row r="89" spans="1:7" s="75" customFormat="1">
      <c r="A89" s="72"/>
      <c r="B89" s="72"/>
      <c r="C89" s="131"/>
      <c r="D89" s="131"/>
      <c r="E89" s="131"/>
      <c r="F89" s="131"/>
    </row>
    <row r="90" spans="1:7" s="75" customFormat="1">
      <c r="A90" s="72"/>
      <c r="B90" s="72"/>
      <c r="C90" s="131"/>
      <c r="D90" s="131"/>
      <c r="E90" s="131"/>
      <c r="F90" s="131"/>
    </row>
    <row r="91" spans="1:7" s="75" customFormat="1">
      <c r="A91" s="137"/>
      <c r="B91" s="137"/>
      <c r="C91" s="139"/>
      <c r="D91" s="139"/>
      <c r="E91" s="139"/>
      <c r="F91" s="139"/>
      <c r="G91" s="138"/>
    </row>
    <row r="92" spans="1:7" s="75" customFormat="1">
      <c r="A92" s="137"/>
      <c r="B92" s="137"/>
      <c r="C92" s="139"/>
      <c r="D92" s="139"/>
      <c r="E92" s="139"/>
      <c r="F92" s="139"/>
      <c r="G92" s="138"/>
    </row>
    <row r="93" spans="1:7" s="75" customFormat="1">
      <c r="A93" s="137"/>
      <c r="B93" s="137"/>
      <c r="C93" s="139"/>
      <c r="D93" s="139"/>
      <c r="E93" s="139"/>
      <c r="F93" s="139"/>
      <c r="G93" s="138"/>
    </row>
    <row r="94" spans="1:7" s="75" customFormat="1">
      <c r="A94" s="72"/>
      <c r="B94" s="72"/>
      <c r="C94" s="131"/>
      <c r="D94" s="131"/>
      <c r="E94" s="131"/>
      <c r="F94" s="131"/>
    </row>
    <row r="95" spans="1:7" s="75" customFormat="1">
      <c r="A95" s="72"/>
      <c r="B95" s="72"/>
      <c r="C95" s="131"/>
      <c r="D95" s="131"/>
      <c r="E95" s="131"/>
      <c r="F95" s="131"/>
    </row>
    <row r="96" spans="1:7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72"/>
      <c r="D99" s="131"/>
      <c r="E99" s="131"/>
      <c r="F99" s="131"/>
    </row>
    <row r="100" spans="1:6" s="75" customFormat="1">
      <c r="A100" s="72"/>
      <c r="B100" s="72"/>
      <c r="C100" s="72"/>
      <c r="D100" s="131"/>
      <c r="E100" s="131"/>
      <c r="F100" s="131"/>
    </row>
    <row r="101" spans="1:6" s="75" customFormat="1">
      <c r="A101" s="72"/>
      <c r="B101" s="72"/>
      <c r="C101" s="72"/>
      <c r="D101" s="131"/>
      <c r="E101" s="131"/>
      <c r="F101" s="131"/>
    </row>
    <row r="102" spans="1:6" s="75" customFormat="1">
      <c r="A102" s="72"/>
      <c r="B102" s="72"/>
      <c r="C102" s="72"/>
      <c r="D102" s="131"/>
      <c r="E102" s="131"/>
      <c r="F102" s="131"/>
    </row>
    <row r="103" spans="1:6" s="75" customFormat="1">
      <c r="A103" s="72"/>
      <c r="B103" s="72"/>
      <c r="C103" s="72"/>
      <c r="D103" s="131"/>
      <c r="E103" s="131"/>
      <c r="F103" s="131"/>
    </row>
  </sheetData>
  <mergeCells count="19">
    <mergeCell ref="F32:F33"/>
    <mergeCell ref="B53:E53"/>
    <mergeCell ref="B54:E54"/>
    <mergeCell ref="A13:G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I27" sqref="I27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22" t="s">
        <v>41</v>
      </c>
      <c r="F1" s="222"/>
      <c r="G1" s="222"/>
    </row>
    <row r="2" spans="1:7" ht="35.25" customHeight="1">
      <c r="A2" s="223" t="s">
        <v>109</v>
      </c>
      <c r="B2" s="223"/>
      <c r="C2" s="223"/>
      <c r="D2" s="223"/>
      <c r="E2" s="223"/>
      <c r="F2" s="223"/>
      <c r="G2" s="22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24" t="s">
        <v>110</v>
      </c>
      <c r="D4" s="225"/>
      <c r="E4" s="225"/>
      <c r="F4" s="74"/>
    </row>
    <row r="5" spans="1:7" ht="19.5">
      <c r="B5" s="73" t="s">
        <v>1</v>
      </c>
      <c r="C5" s="226">
        <v>6</v>
      </c>
      <c r="D5" s="227"/>
      <c r="E5" s="227"/>
      <c r="F5" s="77"/>
    </row>
    <row r="6" spans="1:7" ht="19.5">
      <c r="B6" s="78" t="s">
        <v>2</v>
      </c>
      <c r="C6" s="226">
        <v>11183.8</v>
      </c>
      <c r="D6" s="227"/>
      <c r="E6" s="227"/>
      <c r="F6" s="77"/>
    </row>
    <row r="7" spans="1:7" ht="19.5">
      <c r="B7" s="78" t="s">
        <v>89</v>
      </c>
      <c r="C7" s="79">
        <v>1260</v>
      </c>
      <c r="D7" s="80"/>
      <c r="E7" s="81"/>
      <c r="F7" s="77"/>
    </row>
    <row r="8" spans="1:7" ht="39">
      <c r="B8" s="98" t="s">
        <v>96</v>
      </c>
      <c r="C8" s="219"/>
      <c r="D8" s="220"/>
      <c r="E8" s="221"/>
      <c r="F8" s="83"/>
    </row>
    <row r="9" spans="1:7" ht="19.5">
      <c r="B9" s="108" t="s">
        <v>91</v>
      </c>
      <c r="C9" s="105">
        <v>640304.4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>
      <c r="A13" s="228"/>
      <c r="B13" s="229"/>
      <c r="C13" s="229"/>
      <c r="D13" s="229"/>
      <c r="E13" s="225"/>
      <c r="F13" s="225"/>
      <c r="G13" s="22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30" t="s">
        <v>4</v>
      </c>
      <c r="B15" s="211" t="s">
        <v>5</v>
      </c>
      <c r="C15" s="232" t="s">
        <v>32</v>
      </c>
      <c r="D15" s="234" t="s">
        <v>43</v>
      </c>
      <c r="E15" s="235"/>
      <c r="F15" s="232" t="s">
        <v>80</v>
      </c>
      <c r="G15" s="236" t="s">
        <v>52</v>
      </c>
    </row>
    <row r="16" spans="1:7" ht="75">
      <c r="A16" s="231"/>
      <c r="B16" s="212"/>
      <c r="C16" s="233"/>
      <c r="D16" s="116" t="s">
        <v>6</v>
      </c>
      <c r="E16" s="116" t="s">
        <v>42</v>
      </c>
      <c r="F16" s="233"/>
      <c r="G16" s="237"/>
    </row>
    <row r="17" spans="1:7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201"/>
      <c r="C48" s="238"/>
      <c r="D48" s="203"/>
      <c r="E48" s="20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39" t="s">
        <v>34</v>
      </c>
      <c r="C50" s="23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40"/>
      <c r="C60" s="241"/>
      <c r="D60" s="241"/>
      <c r="E60" s="242"/>
      <c r="F60" s="76"/>
      <c r="G60" s="76"/>
    </row>
    <row r="61" spans="1:7" ht="64.5" customHeight="1">
      <c r="A61" s="128"/>
      <c r="B61" s="243" t="s">
        <v>95</v>
      </c>
      <c r="C61" s="244"/>
      <c r="D61" s="244"/>
      <c r="E61" s="24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="75" zoomScaleNormal="75" workbookViewId="0">
      <selection activeCell="D22" sqref="D22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95" t="s">
        <v>41</v>
      </c>
      <c r="F1" s="195"/>
      <c r="G1" s="195"/>
    </row>
    <row r="2" spans="1:7" ht="50.25" customHeight="1">
      <c r="A2" s="223" t="s">
        <v>100</v>
      </c>
      <c r="B2" s="223"/>
      <c r="C2" s="223"/>
      <c r="D2" s="223"/>
      <c r="E2" s="223"/>
      <c r="F2" s="223"/>
      <c r="G2" s="223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224" t="s">
        <v>101</v>
      </c>
      <c r="D4" s="225"/>
      <c r="E4" s="225"/>
      <c r="F4" s="74"/>
      <c r="G4" s="75"/>
    </row>
    <row r="5" spans="1:7" s="76" customFormat="1" ht="19.5">
      <c r="A5" s="72"/>
      <c r="B5" s="73" t="s">
        <v>1</v>
      </c>
      <c r="C5" s="226">
        <v>4</v>
      </c>
      <c r="D5" s="227"/>
      <c r="E5" s="227"/>
      <c r="F5" s="77"/>
      <c r="G5" s="75"/>
    </row>
    <row r="6" spans="1:7" s="76" customFormat="1" ht="19.5">
      <c r="A6" s="72"/>
      <c r="B6" s="78" t="s">
        <v>2</v>
      </c>
      <c r="C6" s="246">
        <v>2256.3000000000002</v>
      </c>
      <c r="D6" s="247"/>
      <c r="E6" s="247"/>
      <c r="F6" s="77"/>
      <c r="G6" s="75"/>
    </row>
    <row r="7" spans="1:7" s="76" customFormat="1" ht="19.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219"/>
      <c r="D8" s="220"/>
      <c r="E8" s="221"/>
      <c r="F8" s="83"/>
      <c r="G8" s="75"/>
    </row>
    <row r="9" spans="1:7" s="76" customFormat="1" ht="18.75" customHeight="1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>
      <c r="A13" s="254"/>
      <c r="B13" s="255"/>
      <c r="C13" s="255"/>
      <c r="D13" s="255"/>
      <c r="E13" s="198"/>
      <c r="F13" s="198"/>
      <c r="G13" s="198"/>
    </row>
    <row r="14" spans="1:7">
      <c r="A14" s="69"/>
      <c r="B14" s="70"/>
      <c r="C14" s="70"/>
      <c r="D14" s="63"/>
      <c r="E14" s="64"/>
      <c r="F14" s="71"/>
      <c r="G14" s="71"/>
    </row>
    <row r="15" spans="1:7" ht="65.25" customHeight="1">
      <c r="A15" s="209" t="s">
        <v>4</v>
      </c>
      <c r="B15" s="211" t="s">
        <v>5</v>
      </c>
      <c r="C15" s="213" t="s">
        <v>32</v>
      </c>
      <c r="D15" s="215" t="s">
        <v>43</v>
      </c>
      <c r="E15" s="216"/>
      <c r="F15" s="213" t="s">
        <v>80</v>
      </c>
      <c r="G15" s="217" t="s">
        <v>52</v>
      </c>
    </row>
    <row r="16" spans="1:7" ht="45" customHeight="1">
      <c r="A16" s="210"/>
      <c r="B16" s="212"/>
      <c r="C16" s="214"/>
      <c r="D16" s="37" t="s">
        <v>6</v>
      </c>
      <c r="E16" s="45" t="s">
        <v>42</v>
      </c>
      <c r="F16" s="214"/>
      <c r="G16" s="218"/>
    </row>
    <row r="17" spans="1:7" ht="27" customHeight="1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>
      <c r="A27" s="2"/>
      <c r="B27" s="1"/>
      <c r="C27" s="15"/>
      <c r="D27" s="15"/>
      <c r="E27" s="3"/>
      <c r="F27" s="3"/>
      <c r="G27" s="3"/>
    </row>
    <row r="28" spans="1:7" s="52" customFormat="1" ht="19.5" customHeight="1">
      <c r="A28" s="2"/>
      <c r="B28" s="1"/>
      <c r="C28" s="15"/>
      <c r="D28" s="15"/>
      <c r="E28" s="3"/>
      <c r="F28" s="3"/>
      <c r="G28" s="3"/>
    </row>
    <row r="29" spans="1:7" ht="37.5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>
      <c r="A30" s="2"/>
      <c r="B30" s="1"/>
      <c r="C30" s="15"/>
      <c r="D30" s="15"/>
      <c r="E30" s="3"/>
      <c r="F30" s="3"/>
      <c r="G30" s="3"/>
    </row>
    <row r="31" spans="1:7" ht="18.75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>
      <c r="A46" s="17"/>
      <c r="B46" s="201"/>
      <c r="C46" s="202"/>
      <c r="D46" s="203"/>
      <c r="E46" s="204"/>
      <c r="F46" s="55"/>
      <c r="G46" s="14"/>
    </row>
    <row r="47" spans="1:7">
      <c r="A47" s="24"/>
      <c r="B47" s="24"/>
      <c r="C47" s="25"/>
      <c r="D47" s="25"/>
      <c r="E47" s="25"/>
      <c r="F47" s="25"/>
    </row>
    <row r="48" spans="1:7" ht="20.25">
      <c r="A48" s="24"/>
      <c r="B48" s="205" t="s">
        <v>34</v>
      </c>
      <c r="C48" s="205"/>
      <c r="D48" s="26">
        <v>500</v>
      </c>
    </row>
    <row r="49" spans="1:7">
      <c r="A49" s="24"/>
      <c r="B49" s="24"/>
      <c r="C49" s="25"/>
      <c r="D49" s="25"/>
      <c r="E49" s="25"/>
      <c r="F49" s="25"/>
    </row>
    <row r="50" spans="1:7" ht="18.75">
      <c r="A50" s="27"/>
      <c r="B50" s="22" t="s">
        <v>28</v>
      </c>
      <c r="C50" s="99"/>
      <c r="D50" s="30"/>
      <c r="E50" s="30"/>
      <c r="F50" s="30"/>
      <c r="G50" s="31"/>
    </row>
    <row r="51" spans="1:7">
      <c r="A51" s="27"/>
      <c r="B51" s="30"/>
      <c r="C51" s="30"/>
      <c r="D51" s="30"/>
      <c r="E51" s="31"/>
      <c r="F51" s="6"/>
      <c r="G51" s="6"/>
    </row>
    <row r="52" spans="1:7">
      <c r="A52" s="27"/>
      <c r="B52" s="248"/>
      <c r="C52" s="249"/>
      <c r="D52" s="249"/>
      <c r="E52" s="250"/>
      <c r="F52" s="6"/>
      <c r="G52" s="6"/>
    </row>
    <row r="53" spans="1:7" ht="52.5" customHeight="1">
      <c r="A53" s="27"/>
      <c r="B53" s="251" t="s">
        <v>95</v>
      </c>
      <c r="C53" s="252"/>
      <c r="D53" s="252"/>
      <c r="E53" s="253"/>
      <c r="F53" s="6"/>
      <c r="G53" s="6"/>
    </row>
    <row r="54" spans="1:7" ht="48.75" customHeight="1">
      <c r="A54" s="57" t="s">
        <v>39</v>
      </c>
      <c r="B54" s="57"/>
      <c r="C54" s="35"/>
      <c r="D54" s="57"/>
      <c r="E54" s="30"/>
      <c r="F54" s="30"/>
      <c r="G54" s="31"/>
    </row>
    <row r="55" spans="1:7">
      <c r="A55" s="24"/>
      <c r="B55" s="24"/>
      <c r="C55" s="35"/>
      <c r="D55" s="25"/>
      <c r="E55" s="25"/>
      <c r="F55" s="25"/>
    </row>
    <row r="56" spans="1:7">
      <c r="A56" s="34"/>
      <c r="B56" s="34"/>
      <c r="C56" s="35"/>
      <c r="D56" s="35"/>
      <c r="E56" s="35"/>
      <c r="F56" s="35"/>
    </row>
    <row r="57" spans="1:7">
      <c r="A57" s="34"/>
      <c r="B57" s="34"/>
      <c r="C57" s="35"/>
      <c r="D57" s="35"/>
      <c r="E57" s="35"/>
      <c r="F57" s="35"/>
    </row>
    <row r="58" spans="1:7">
      <c r="A58" s="34"/>
      <c r="B58" s="34"/>
      <c r="C58" s="35"/>
      <c r="D58" s="35"/>
      <c r="E58" s="35"/>
      <c r="F58" s="35"/>
    </row>
    <row r="59" spans="1:7">
      <c r="A59" s="34"/>
      <c r="B59" s="34"/>
      <c r="C59" s="35"/>
      <c r="D59" s="35"/>
      <c r="E59" s="35"/>
      <c r="F59" s="35"/>
    </row>
    <row r="60" spans="1:7">
      <c r="A60" s="34"/>
      <c r="B60" s="34"/>
      <c r="C60" s="35"/>
      <c r="D60" s="35"/>
      <c r="E60" s="35"/>
      <c r="F60" s="35"/>
    </row>
    <row r="61" spans="1:7" s="5" customFormat="1">
      <c r="A61" s="34"/>
      <c r="B61" s="34"/>
      <c r="C61" s="35"/>
      <c r="D61" s="35"/>
      <c r="E61" s="35"/>
      <c r="F61" s="35"/>
    </row>
    <row r="62" spans="1:7" s="5" customFormat="1">
      <c r="A62" s="34"/>
      <c r="B62" s="34"/>
      <c r="C62" s="35"/>
      <c r="D62" s="35"/>
      <c r="E62" s="35"/>
      <c r="F62" s="35"/>
    </row>
    <row r="63" spans="1:7" s="5" customFormat="1">
      <c r="A63" s="34"/>
      <c r="B63" s="34"/>
      <c r="C63" s="35"/>
      <c r="D63" s="35"/>
      <c r="E63" s="35"/>
      <c r="F63" s="35"/>
    </row>
    <row r="64" spans="1:7" s="5" customFormat="1">
      <c r="A64" s="34"/>
      <c r="B64" s="34"/>
      <c r="C64" s="35"/>
      <c r="D64" s="35"/>
      <c r="E64" s="35"/>
      <c r="F64" s="35"/>
    </row>
    <row r="65" spans="1:6" s="5" customFormat="1">
      <c r="A65" s="34"/>
      <c r="B65" s="34"/>
      <c r="C65" s="35"/>
      <c r="D65" s="35"/>
      <c r="E65" s="35"/>
      <c r="F65" s="35"/>
    </row>
    <row r="66" spans="1:6" s="5" customFormat="1">
      <c r="A66" s="34"/>
      <c r="B66" s="34"/>
      <c r="C66" s="35"/>
      <c r="D66" s="35"/>
      <c r="E66" s="35"/>
      <c r="F66" s="35"/>
    </row>
    <row r="67" spans="1:6" s="5" customFormat="1">
      <c r="A67" s="4"/>
      <c r="B67" s="4"/>
      <c r="C67" s="35"/>
      <c r="D67" s="35"/>
      <c r="E67" s="35"/>
      <c r="F67" s="35"/>
    </row>
    <row r="68" spans="1:6" s="5" customFormat="1">
      <c r="A68" s="4"/>
      <c r="B68" s="4"/>
      <c r="C68" s="35"/>
      <c r="D68" s="35"/>
      <c r="E68" s="35"/>
      <c r="F68" s="35"/>
    </row>
    <row r="69" spans="1:6" s="5" customFormat="1">
      <c r="A69" s="4"/>
      <c r="B69" s="4"/>
      <c r="C69" s="35"/>
      <c r="D69" s="35"/>
      <c r="E69" s="35"/>
      <c r="F69" s="35"/>
    </row>
    <row r="70" spans="1:6" s="5" customFormat="1">
      <c r="A70" s="4"/>
      <c r="B70" s="4"/>
      <c r="C70" s="35"/>
      <c r="D70" s="35"/>
      <c r="E70" s="35"/>
      <c r="F70" s="35"/>
    </row>
    <row r="71" spans="1:6" s="5" customFormat="1">
      <c r="A71" s="4"/>
      <c r="B71" s="4"/>
      <c r="C71" s="35"/>
      <c r="D71" s="35"/>
      <c r="E71" s="35"/>
      <c r="F71" s="35"/>
    </row>
    <row r="72" spans="1:6" s="5" customFormat="1">
      <c r="A72" s="4"/>
      <c r="B72" s="4"/>
      <c r="C72" s="35"/>
      <c r="D72" s="35"/>
      <c r="E72" s="35"/>
      <c r="F72" s="35"/>
    </row>
    <row r="73" spans="1:6" s="5" customFormat="1">
      <c r="A73" s="4"/>
      <c r="B73" s="4"/>
      <c r="C73" s="35"/>
      <c r="D73" s="35"/>
      <c r="E73" s="35"/>
      <c r="F73" s="35"/>
    </row>
    <row r="74" spans="1:6" s="5" customFormat="1">
      <c r="A74" s="4"/>
      <c r="B74" s="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4"/>
      <c r="D98" s="35"/>
      <c r="E98" s="35"/>
      <c r="F98" s="35"/>
    </row>
    <row r="99" spans="1:6" s="5" customFormat="1">
      <c r="A99" s="4"/>
      <c r="B99" s="4"/>
      <c r="C99" s="4"/>
      <c r="D99" s="35"/>
      <c r="E99" s="35"/>
      <c r="F99" s="35"/>
    </row>
    <row r="100" spans="1:6" s="5" customFormat="1">
      <c r="A100" s="4"/>
      <c r="B100" s="4"/>
      <c r="C100" s="4"/>
      <c r="D100" s="35"/>
      <c r="E100" s="35"/>
      <c r="F100" s="35"/>
    </row>
    <row r="101" spans="1:6" s="5" customFormat="1">
      <c r="A101" s="4"/>
      <c r="B101" s="4"/>
      <c r="C101" s="4"/>
      <c r="D101" s="35"/>
      <c r="E101" s="35"/>
      <c r="F101" s="35"/>
    </row>
    <row r="102" spans="1:6" s="5" customFormat="1">
      <c r="A102" s="4"/>
      <c r="B102" s="4"/>
      <c r="C102" s="4"/>
      <c r="D102" s="35"/>
      <c r="E102" s="35"/>
      <c r="F102" s="35"/>
    </row>
  </sheetData>
  <mergeCells count="18"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0"/>
  <sheetViews>
    <sheetView zoomScale="75" zoomScaleNormal="75" workbookViewId="0">
      <selection activeCell="D23" sqref="D23"/>
    </sheetView>
  </sheetViews>
  <sheetFormatPr defaultColWidth="8.85546875" defaultRowHeight="1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>
      <c r="E1" s="195" t="s">
        <v>41</v>
      </c>
      <c r="F1" s="195"/>
      <c r="G1" s="195"/>
    </row>
    <row r="2" spans="1:7" ht="50.25" customHeight="1">
      <c r="A2" s="223" t="s">
        <v>105</v>
      </c>
      <c r="B2" s="223"/>
      <c r="C2" s="223"/>
      <c r="D2" s="223"/>
      <c r="E2" s="223"/>
      <c r="F2" s="223"/>
      <c r="G2" s="223"/>
    </row>
    <row r="3" spans="1:7" ht="15.75">
      <c r="B3" s="7"/>
      <c r="C3" s="8"/>
      <c r="D3" s="8"/>
      <c r="E3" s="8"/>
      <c r="F3" s="8"/>
    </row>
    <row r="4" spans="1:7" s="76" customFormat="1" ht="19.5">
      <c r="A4" s="72"/>
      <c r="B4" s="73" t="s">
        <v>0</v>
      </c>
      <c r="C4" s="224" t="s">
        <v>107</v>
      </c>
      <c r="D4" s="225"/>
      <c r="E4" s="225"/>
      <c r="F4" s="74"/>
      <c r="G4" s="75"/>
    </row>
    <row r="5" spans="1:7" s="76" customFormat="1" ht="19.5">
      <c r="A5" s="72"/>
      <c r="B5" s="73" t="s">
        <v>1</v>
      </c>
      <c r="C5" s="226">
        <v>4</v>
      </c>
      <c r="D5" s="227"/>
      <c r="E5" s="227"/>
      <c r="F5" s="77"/>
      <c r="G5" s="75"/>
    </row>
    <row r="6" spans="1:7" s="76" customFormat="1" ht="19.5">
      <c r="A6" s="72"/>
      <c r="B6" s="78" t="s">
        <v>2</v>
      </c>
      <c r="C6" s="226">
        <v>7165.3</v>
      </c>
      <c r="D6" s="227"/>
      <c r="E6" s="227"/>
      <c r="F6" s="77"/>
      <c r="G6" s="75"/>
    </row>
    <row r="7" spans="1:7" s="76" customFormat="1" ht="19.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>
      <c r="A8" s="72"/>
      <c r="B8" s="98" t="s">
        <v>96</v>
      </c>
      <c r="C8" s="219"/>
      <c r="D8" s="220"/>
      <c r="E8" s="221"/>
      <c r="F8" s="83"/>
      <c r="G8" s="75"/>
    </row>
    <row r="9" spans="1:7" s="76" customFormat="1" ht="18.75" customHeight="1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>
      <c r="A13" s="254"/>
      <c r="B13" s="255"/>
      <c r="C13" s="255"/>
      <c r="D13" s="255"/>
      <c r="E13" s="198"/>
      <c r="F13" s="198"/>
      <c r="G13" s="198"/>
    </row>
    <row r="14" spans="1:7">
      <c r="A14" s="69"/>
      <c r="B14" s="70"/>
      <c r="C14" s="70"/>
      <c r="D14" s="92"/>
      <c r="E14" s="93"/>
      <c r="F14" s="71"/>
      <c r="G14" s="71"/>
    </row>
    <row r="15" spans="1:7" ht="65.25" customHeight="1">
      <c r="A15" s="209" t="s">
        <v>4</v>
      </c>
      <c r="B15" s="211" t="s">
        <v>5</v>
      </c>
      <c r="C15" s="213" t="s">
        <v>32</v>
      </c>
      <c r="D15" s="215" t="s">
        <v>43</v>
      </c>
      <c r="E15" s="216"/>
      <c r="F15" s="213" t="s">
        <v>80</v>
      </c>
      <c r="G15" s="217" t="s">
        <v>52</v>
      </c>
    </row>
    <row r="16" spans="1:7" ht="45" customHeight="1">
      <c r="A16" s="210"/>
      <c r="B16" s="212"/>
      <c r="C16" s="214"/>
      <c r="D16" s="94" t="s">
        <v>6</v>
      </c>
      <c r="E16" s="45" t="s">
        <v>42</v>
      </c>
      <c r="F16" s="214"/>
      <c r="G16" s="218"/>
    </row>
    <row r="17" spans="1:7" ht="27" customHeight="1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>
      <c r="A29" s="2"/>
      <c r="B29" s="1"/>
      <c r="C29" s="15"/>
      <c r="D29" s="15"/>
      <c r="E29" s="3"/>
      <c r="F29" s="3"/>
      <c r="G29" s="3"/>
    </row>
    <row r="30" spans="1:7" s="52" customFormat="1" ht="19.5" customHeight="1">
      <c r="A30" s="2"/>
      <c r="B30" s="1"/>
      <c r="C30" s="15"/>
      <c r="D30" s="15"/>
      <c r="E30" s="3"/>
      <c r="F30" s="3"/>
      <c r="G30" s="3"/>
    </row>
    <row r="31" spans="1:7" ht="37.5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>
      <c r="A32" s="2"/>
      <c r="B32" s="1"/>
      <c r="C32" s="15"/>
      <c r="D32" s="15"/>
      <c r="E32" s="3"/>
      <c r="F32" s="3"/>
      <c r="G32" s="3"/>
    </row>
    <row r="33" spans="1:7" ht="18.75">
      <c r="A33" s="2"/>
      <c r="B33" s="1"/>
      <c r="C33" s="15"/>
      <c r="D33" s="15"/>
      <c r="E33" s="3"/>
      <c r="F33" s="3"/>
      <c r="G33" s="3"/>
    </row>
    <row r="34" spans="1:7" ht="18.75">
      <c r="A34" s="2"/>
      <c r="B34" s="1"/>
      <c r="C34" s="15"/>
      <c r="D34" s="15"/>
      <c r="E34" s="3"/>
      <c r="F34" s="3"/>
      <c r="G34" s="3"/>
    </row>
    <row r="35" spans="1:7" ht="18.75">
      <c r="A35" s="2"/>
      <c r="B35" s="1"/>
      <c r="C35" s="15"/>
      <c r="D35" s="15"/>
      <c r="E35" s="3"/>
      <c r="F35" s="3"/>
      <c r="G35" s="3"/>
    </row>
    <row r="36" spans="1:7" ht="18.75">
      <c r="A36" s="2"/>
      <c r="B36" s="1"/>
      <c r="C36" s="15"/>
      <c r="D36" s="15"/>
      <c r="E36" s="3"/>
      <c r="F36" s="3"/>
      <c r="G36" s="3"/>
    </row>
    <row r="37" spans="1:7" ht="19.5" customHeight="1">
      <c r="A37" s="2"/>
      <c r="B37" s="1"/>
      <c r="C37" s="15"/>
      <c r="D37" s="15"/>
      <c r="E37" s="3"/>
      <c r="F37" s="3"/>
      <c r="G37" s="3"/>
    </row>
    <row r="38" spans="1:7" ht="18.75">
      <c r="A38" s="2"/>
      <c r="B38" s="1"/>
      <c r="C38" s="15"/>
      <c r="D38" s="15"/>
      <c r="E38" s="3"/>
      <c r="F38" s="3"/>
      <c r="G38" s="3"/>
    </row>
    <row r="39" spans="1:7" ht="18.75">
      <c r="A39" s="2"/>
      <c r="B39" s="1"/>
      <c r="C39" s="15"/>
      <c r="D39" s="15"/>
      <c r="E39" s="3"/>
      <c r="F39" s="3"/>
      <c r="G39" s="3"/>
    </row>
    <row r="40" spans="1:7" ht="18.75">
      <c r="A40" s="2"/>
      <c r="B40" s="1"/>
      <c r="C40" s="15"/>
      <c r="D40" s="15"/>
      <c r="E40" s="3"/>
      <c r="F40" s="3"/>
      <c r="G40" s="3"/>
    </row>
    <row r="41" spans="1:7" ht="18.75">
      <c r="A41" s="2"/>
      <c r="B41" s="1"/>
      <c r="C41" s="15"/>
      <c r="D41" s="15"/>
      <c r="E41" s="3"/>
      <c r="F41" s="3"/>
      <c r="G41" s="3"/>
    </row>
    <row r="42" spans="1:7" ht="18.75">
      <c r="A42" s="17"/>
      <c r="B42" s="18"/>
      <c r="C42" s="14"/>
      <c r="D42" s="14"/>
      <c r="E42" s="14"/>
      <c r="F42" s="14"/>
      <c r="G42" s="14"/>
    </row>
    <row r="43" spans="1:7" ht="18.75">
      <c r="A43" s="2"/>
      <c r="B43" s="1"/>
      <c r="C43" s="15"/>
      <c r="D43" s="15"/>
      <c r="E43" s="3"/>
      <c r="F43" s="3"/>
      <c r="G43" s="3"/>
    </row>
    <row r="44" spans="1:7" ht="18.75">
      <c r="A44" s="11"/>
      <c r="B44" s="19"/>
      <c r="C44" s="14"/>
      <c r="D44" s="20"/>
      <c r="E44" s="62"/>
      <c r="F44" s="20"/>
      <c r="G44" s="20"/>
    </row>
    <row r="45" spans="1:7" ht="18.75">
      <c r="A45" s="21"/>
      <c r="B45" s="22"/>
      <c r="C45" s="14"/>
      <c r="D45" s="14"/>
      <c r="E45" s="62"/>
      <c r="F45" s="14"/>
      <c r="G45" s="14"/>
    </row>
    <row r="46" spans="1:7" ht="18.75">
      <c r="A46" s="21"/>
      <c r="B46" s="22"/>
      <c r="C46" s="23"/>
      <c r="D46" s="15"/>
      <c r="E46" s="23"/>
      <c r="F46" s="23"/>
      <c r="G46" s="36"/>
    </row>
    <row r="47" spans="1:7" ht="18.75">
      <c r="A47" s="17"/>
      <c r="B47" s="22"/>
      <c r="C47" s="14"/>
      <c r="D47" s="14"/>
      <c r="E47" s="14"/>
      <c r="F47" s="14"/>
      <c r="G47" s="14"/>
    </row>
    <row r="48" spans="1:7" ht="18.75">
      <c r="A48" s="17"/>
      <c r="B48" s="201"/>
      <c r="C48" s="202"/>
      <c r="D48" s="203"/>
      <c r="E48" s="204"/>
      <c r="F48" s="55"/>
      <c r="G48" s="14"/>
    </row>
    <row r="49" spans="1:7">
      <c r="A49" s="24"/>
      <c r="B49" s="24"/>
      <c r="C49" s="25"/>
      <c r="D49" s="25"/>
      <c r="E49" s="25"/>
      <c r="F49" s="25"/>
    </row>
    <row r="50" spans="1:7" ht="20.25">
      <c r="A50" s="24"/>
      <c r="B50" s="205" t="s">
        <v>34</v>
      </c>
      <c r="C50" s="205"/>
      <c r="D50" s="26">
        <f>C52/100*88</f>
        <v>0</v>
      </c>
    </row>
    <row r="51" spans="1:7">
      <c r="A51" s="24"/>
      <c r="B51" s="24"/>
      <c r="C51" s="25"/>
      <c r="D51" s="25"/>
      <c r="E51" s="25"/>
      <c r="F51" s="25"/>
    </row>
    <row r="52" spans="1:7" ht="18.75">
      <c r="A52" s="27"/>
      <c r="B52" s="22" t="s">
        <v>28</v>
      </c>
      <c r="C52" s="99"/>
      <c r="D52" s="30"/>
      <c r="E52" s="30"/>
      <c r="F52" s="30"/>
      <c r="G52" s="31"/>
    </row>
    <row r="53" spans="1:7" ht="18.75">
      <c r="A53" s="27"/>
      <c r="B53" s="100" t="s">
        <v>51</v>
      </c>
      <c r="C53" s="59"/>
      <c r="D53" s="30"/>
      <c r="E53" s="30"/>
      <c r="F53" s="30"/>
      <c r="G53" s="31"/>
    </row>
    <row r="54" spans="1:7" ht="18.75">
      <c r="A54" s="27"/>
      <c r="B54" s="18" t="s">
        <v>64</v>
      </c>
      <c r="C54" s="59"/>
      <c r="D54" s="30"/>
      <c r="E54" s="30"/>
      <c r="F54" s="30"/>
      <c r="G54" s="31"/>
    </row>
    <row r="55" spans="1:7" ht="18.75">
      <c r="A55" s="27"/>
      <c r="B55" s="22" t="s">
        <v>29</v>
      </c>
      <c r="C55" s="59"/>
      <c r="D55" s="30"/>
      <c r="E55" s="30"/>
      <c r="F55" s="30"/>
      <c r="G55" s="31"/>
    </row>
    <row r="56" spans="1:7" ht="18.75">
      <c r="A56" s="27"/>
      <c r="B56" s="18" t="s">
        <v>30</v>
      </c>
      <c r="C56" s="60"/>
      <c r="D56" s="30"/>
      <c r="E56" s="30"/>
      <c r="F56" s="30"/>
      <c r="G56" s="31"/>
    </row>
    <row r="57" spans="1:7" ht="18.75">
      <c r="A57" s="27"/>
      <c r="B57" s="18" t="s">
        <v>65</v>
      </c>
      <c r="C57" s="59"/>
      <c r="D57" s="30"/>
      <c r="E57" s="30"/>
      <c r="F57" s="30"/>
      <c r="G57" s="31"/>
    </row>
    <row r="58" spans="1:7" ht="18.75">
      <c r="A58" s="27"/>
      <c r="B58" s="18" t="s">
        <v>82</v>
      </c>
      <c r="C58" s="59"/>
      <c r="D58" s="30"/>
      <c r="E58" s="30"/>
      <c r="F58" s="30"/>
      <c r="G58" s="31"/>
    </row>
    <row r="59" spans="1:7">
      <c r="A59" s="27"/>
      <c r="B59" s="30"/>
      <c r="C59" s="30"/>
      <c r="D59" s="30"/>
      <c r="E59" s="31"/>
      <c r="F59" s="6"/>
      <c r="G59" s="6"/>
    </row>
    <row r="60" spans="1:7">
      <c r="A60" s="27"/>
      <c r="B60" s="248"/>
      <c r="C60" s="249"/>
      <c r="D60" s="249"/>
      <c r="E60" s="250"/>
      <c r="F60" s="6"/>
      <c r="G60" s="6"/>
    </row>
    <row r="61" spans="1:7" ht="52.5" customHeight="1">
      <c r="A61" s="27"/>
      <c r="B61" s="251" t="s">
        <v>95</v>
      </c>
      <c r="C61" s="252"/>
      <c r="D61" s="252"/>
      <c r="E61" s="253"/>
      <c r="F61" s="6"/>
      <c r="G61" s="6"/>
    </row>
    <row r="62" spans="1:7" ht="48.75" customHeight="1">
      <c r="A62" s="57" t="s">
        <v>39</v>
      </c>
      <c r="B62" s="57"/>
      <c r="C62" s="35"/>
      <c r="D62" s="57"/>
      <c r="E62" s="30"/>
      <c r="F62" s="30"/>
      <c r="G62" s="31"/>
    </row>
    <row r="63" spans="1:7">
      <c r="A63" s="24"/>
      <c r="B63" s="24"/>
      <c r="C63" s="35"/>
      <c r="D63" s="25"/>
      <c r="E63" s="25"/>
      <c r="F63" s="25"/>
    </row>
    <row r="64" spans="1:7">
      <c r="A64" s="34"/>
      <c r="B64" s="34"/>
      <c r="C64" s="35"/>
      <c r="D64" s="35"/>
      <c r="E64" s="35"/>
      <c r="F64" s="35"/>
    </row>
    <row r="65" spans="1:6">
      <c r="A65" s="34"/>
      <c r="B65" s="34"/>
      <c r="C65" s="35"/>
      <c r="D65" s="35"/>
      <c r="E65" s="35"/>
      <c r="F65" s="35"/>
    </row>
    <row r="66" spans="1:6">
      <c r="A66" s="34"/>
      <c r="B66" s="34"/>
      <c r="C66" s="35"/>
      <c r="D66" s="35"/>
      <c r="E66" s="35"/>
      <c r="F66" s="35"/>
    </row>
    <row r="67" spans="1:6">
      <c r="A67" s="34"/>
      <c r="B67" s="34"/>
      <c r="C67" s="35"/>
      <c r="D67" s="35"/>
      <c r="E67" s="35"/>
      <c r="F67" s="35"/>
    </row>
    <row r="68" spans="1:6">
      <c r="A68" s="34"/>
      <c r="B68" s="34"/>
      <c r="C68" s="35"/>
      <c r="D68" s="35"/>
      <c r="E68" s="35"/>
      <c r="F68" s="35"/>
    </row>
    <row r="69" spans="1:6" s="5" customFormat="1">
      <c r="A69" s="34"/>
      <c r="B69" s="34"/>
      <c r="C69" s="35"/>
      <c r="D69" s="35"/>
      <c r="E69" s="35"/>
      <c r="F69" s="35"/>
    </row>
    <row r="70" spans="1:6" s="5" customFormat="1">
      <c r="A70" s="34"/>
      <c r="B70" s="34"/>
      <c r="C70" s="35"/>
      <c r="D70" s="35"/>
      <c r="E70" s="35"/>
      <c r="F70" s="35"/>
    </row>
    <row r="71" spans="1:6" s="5" customFormat="1">
      <c r="A71" s="34"/>
      <c r="B71" s="34"/>
      <c r="C71" s="35"/>
      <c r="D71" s="35"/>
      <c r="E71" s="35"/>
      <c r="F71" s="35"/>
    </row>
    <row r="72" spans="1:6" s="5" customFormat="1">
      <c r="A72" s="34"/>
      <c r="B72" s="34"/>
      <c r="C72" s="35"/>
      <c r="D72" s="35"/>
      <c r="E72" s="35"/>
      <c r="F72" s="35"/>
    </row>
    <row r="73" spans="1:6" s="5" customFormat="1">
      <c r="A73" s="34"/>
      <c r="B73" s="34"/>
      <c r="C73" s="35"/>
      <c r="D73" s="35"/>
      <c r="E73" s="35"/>
      <c r="F73" s="35"/>
    </row>
    <row r="74" spans="1:6" s="5" customFormat="1">
      <c r="A74" s="34"/>
      <c r="B74" s="34"/>
      <c r="C74" s="35"/>
      <c r="D74" s="35"/>
      <c r="E74" s="35"/>
      <c r="F74" s="35"/>
    </row>
    <row r="75" spans="1:6" s="5" customFormat="1">
      <c r="A75" s="4"/>
      <c r="B75" s="4"/>
      <c r="C75" s="35"/>
      <c r="D75" s="35"/>
      <c r="E75" s="35"/>
      <c r="F75" s="35"/>
    </row>
    <row r="76" spans="1:6" s="5" customFormat="1">
      <c r="A76" s="4"/>
      <c r="B76" s="4"/>
      <c r="C76" s="35"/>
      <c r="D76" s="35"/>
      <c r="E76" s="35"/>
      <c r="F76" s="35"/>
    </row>
    <row r="77" spans="1:6" s="5" customFormat="1">
      <c r="A77" s="4"/>
      <c r="B77" s="4"/>
      <c r="C77" s="35"/>
      <c r="D77" s="35"/>
      <c r="E77" s="35"/>
      <c r="F77" s="35"/>
    </row>
    <row r="78" spans="1:6" s="5" customFormat="1">
      <c r="A78" s="4"/>
      <c r="B78" s="4"/>
      <c r="C78" s="35"/>
      <c r="D78" s="35"/>
      <c r="E78" s="35"/>
      <c r="F78" s="35"/>
    </row>
    <row r="79" spans="1:6" s="5" customFormat="1">
      <c r="A79" s="4"/>
      <c r="B79" s="4"/>
      <c r="C79" s="35"/>
      <c r="D79" s="35"/>
      <c r="E79" s="35"/>
      <c r="F79" s="35"/>
    </row>
    <row r="80" spans="1:6" s="5" customFormat="1">
      <c r="A80" s="4"/>
      <c r="B80" s="4"/>
      <c r="C80" s="35"/>
      <c r="D80" s="35"/>
      <c r="E80" s="35"/>
      <c r="F80" s="35"/>
    </row>
    <row r="81" spans="1:6" s="5" customFormat="1">
      <c r="A81" s="4"/>
      <c r="B81" s="4"/>
      <c r="C81" s="35"/>
      <c r="D81" s="35"/>
      <c r="E81" s="35"/>
      <c r="F81" s="35"/>
    </row>
    <row r="82" spans="1:6" s="5" customFormat="1">
      <c r="A82" s="4"/>
      <c r="B82" s="4"/>
      <c r="C82" s="35"/>
      <c r="D82" s="35"/>
      <c r="E82" s="35"/>
      <c r="F82" s="35"/>
    </row>
    <row r="83" spans="1:6" s="5" customFormat="1">
      <c r="A83" s="4"/>
      <c r="B83" s="4"/>
      <c r="C83" s="35"/>
      <c r="D83" s="35"/>
      <c r="E83" s="35"/>
      <c r="F83" s="35"/>
    </row>
    <row r="84" spans="1:6" s="5" customFormat="1">
      <c r="A84" s="4"/>
      <c r="B84" s="4"/>
      <c r="C84" s="35"/>
      <c r="D84" s="35"/>
      <c r="E84" s="35"/>
      <c r="F84" s="35"/>
    </row>
    <row r="85" spans="1:6" s="5" customFormat="1">
      <c r="A85" s="4"/>
      <c r="B85" s="4"/>
      <c r="C85" s="35"/>
      <c r="D85" s="35"/>
      <c r="E85" s="35"/>
      <c r="F85" s="35"/>
    </row>
    <row r="86" spans="1:6" s="5" customFormat="1">
      <c r="A86" s="4"/>
      <c r="B86" s="4"/>
      <c r="C86" s="35"/>
      <c r="D86" s="35"/>
      <c r="E86" s="35"/>
      <c r="F86" s="35"/>
    </row>
    <row r="87" spans="1:6" s="5" customFormat="1">
      <c r="A87" s="4"/>
      <c r="B87" s="4"/>
      <c r="C87" s="35"/>
      <c r="D87" s="35"/>
      <c r="E87" s="35"/>
      <c r="F87" s="35"/>
    </row>
    <row r="88" spans="1:6" s="5" customFormat="1">
      <c r="A88" s="4"/>
      <c r="B88" s="4"/>
      <c r="C88" s="35"/>
      <c r="D88" s="35"/>
      <c r="E88" s="35"/>
      <c r="F88" s="35"/>
    </row>
    <row r="89" spans="1:6" s="5" customFormat="1">
      <c r="A89" s="4"/>
      <c r="B89" s="4"/>
      <c r="C89" s="35"/>
      <c r="D89" s="35"/>
      <c r="E89" s="35"/>
      <c r="F89" s="35"/>
    </row>
    <row r="90" spans="1:6" s="5" customFormat="1">
      <c r="A90" s="4"/>
      <c r="B90" s="4"/>
      <c r="C90" s="35"/>
      <c r="D90" s="35"/>
      <c r="E90" s="35"/>
      <c r="F90" s="35"/>
    </row>
    <row r="91" spans="1:6" s="5" customFormat="1">
      <c r="A91" s="4"/>
      <c r="B91" s="4"/>
      <c r="C91" s="35"/>
      <c r="D91" s="35"/>
      <c r="E91" s="35"/>
      <c r="F91" s="35"/>
    </row>
    <row r="92" spans="1:6" s="5" customFormat="1">
      <c r="A92" s="4"/>
      <c r="B92" s="4"/>
      <c r="C92" s="35"/>
      <c r="D92" s="35"/>
      <c r="E92" s="35"/>
      <c r="F92" s="35"/>
    </row>
    <row r="93" spans="1:6" s="5" customFormat="1">
      <c r="A93" s="4"/>
      <c r="B93" s="4"/>
      <c r="C93" s="35"/>
      <c r="D93" s="35"/>
      <c r="E93" s="35"/>
      <c r="F93" s="35"/>
    </row>
    <row r="94" spans="1:6" s="5" customFormat="1">
      <c r="A94" s="4"/>
      <c r="B94" s="4"/>
      <c r="C94" s="35"/>
      <c r="D94" s="35"/>
      <c r="E94" s="35"/>
      <c r="F94" s="35"/>
    </row>
    <row r="95" spans="1:6" s="5" customFormat="1">
      <c r="A95" s="4"/>
      <c r="B95" s="4"/>
      <c r="C95" s="35"/>
      <c r="D95" s="35"/>
      <c r="E95" s="35"/>
      <c r="F95" s="35"/>
    </row>
    <row r="96" spans="1:6" s="5" customFormat="1">
      <c r="A96" s="4"/>
      <c r="B96" s="4"/>
      <c r="C96" s="35"/>
      <c r="D96" s="35"/>
      <c r="E96" s="35"/>
      <c r="F96" s="35"/>
    </row>
    <row r="97" spans="1:6" s="5" customFormat="1">
      <c r="A97" s="4"/>
      <c r="B97" s="4"/>
      <c r="C97" s="35"/>
      <c r="D97" s="35"/>
      <c r="E97" s="35"/>
      <c r="F97" s="35"/>
    </row>
    <row r="98" spans="1:6" s="5" customFormat="1">
      <c r="A98" s="4"/>
      <c r="B98" s="4"/>
      <c r="C98" s="35"/>
      <c r="D98" s="35"/>
      <c r="E98" s="35"/>
      <c r="F98" s="35"/>
    </row>
    <row r="99" spans="1:6" s="5" customFormat="1">
      <c r="A99" s="4"/>
      <c r="B99" s="4"/>
      <c r="C99" s="35"/>
      <c r="D99" s="35"/>
      <c r="E99" s="35"/>
      <c r="F99" s="35"/>
    </row>
    <row r="100" spans="1:6" s="5" customFormat="1">
      <c r="A100" s="4"/>
      <c r="B100" s="4"/>
      <c r="C100" s="35"/>
      <c r="D100" s="35"/>
      <c r="E100" s="35"/>
      <c r="F100" s="35"/>
    </row>
    <row r="101" spans="1:6" s="5" customFormat="1">
      <c r="A101" s="4"/>
      <c r="B101" s="4"/>
      <c r="C101" s="35"/>
      <c r="D101" s="35"/>
      <c r="E101" s="35"/>
      <c r="F101" s="35"/>
    </row>
    <row r="102" spans="1:6" s="5" customFormat="1">
      <c r="A102" s="4"/>
      <c r="B102" s="4"/>
      <c r="C102" s="35"/>
      <c r="D102" s="35"/>
      <c r="E102" s="35"/>
      <c r="F102" s="35"/>
    </row>
    <row r="103" spans="1:6" s="5" customFormat="1">
      <c r="A103" s="4"/>
      <c r="B103" s="4"/>
      <c r="C103" s="35"/>
      <c r="D103" s="35"/>
      <c r="E103" s="35"/>
      <c r="F103" s="35"/>
    </row>
    <row r="104" spans="1:6" s="5" customFormat="1">
      <c r="A104" s="4"/>
      <c r="B104" s="4"/>
      <c r="C104" s="35"/>
      <c r="D104" s="35"/>
      <c r="E104" s="35"/>
      <c r="F104" s="35"/>
    </row>
    <row r="105" spans="1:6" s="5" customFormat="1">
      <c r="A105" s="4"/>
      <c r="B105" s="4"/>
      <c r="C105" s="35"/>
      <c r="D105" s="35"/>
      <c r="E105" s="35"/>
      <c r="F105" s="35"/>
    </row>
    <row r="106" spans="1:6" s="5" customFormat="1">
      <c r="A106" s="4"/>
      <c r="B106" s="4"/>
      <c r="C106" s="4"/>
      <c r="D106" s="35"/>
      <c r="E106" s="35"/>
      <c r="F106" s="35"/>
    </row>
    <row r="107" spans="1:6" s="5" customFormat="1">
      <c r="A107" s="4"/>
      <c r="B107" s="4"/>
      <c r="C107" s="4"/>
      <c r="D107" s="35"/>
      <c r="E107" s="35"/>
      <c r="F107" s="35"/>
    </row>
    <row r="108" spans="1:6" s="5" customFormat="1">
      <c r="A108" s="4"/>
      <c r="B108" s="4"/>
      <c r="C108" s="4"/>
      <c r="D108" s="35"/>
      <c r="E108" s="35"/>
      <c r="F108" s="35"/>
    </row>
    <row r="109" spans="1:6" s="5" customFormat="1">
      <c r="A109" s="4"/>
      <c r="B109" s="4"/>
      <c r="C109" s="4"/>
      <c r="D109" s="35"/>
      <c r="E109" s="35"/>
      <c r="F109" s="35"/>
    </row>
    <row r="110" spans="1:6" s="5" customFormat="1">
      <c r="A110" s="4"/>
      <c r="B110" s="4"/>
      <c r="C110" s="4"/>
      <c r="D110" s="35"/>
      <c r="E110" s="35"/>
      <c r="F110" s="35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0"/>
  <sheetViews>
    <sheetView zoomScale="80" zoomScaleNormal="8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22" t="s">
        <v>41</v>
      </c>
      <c r="F1" s="222"/>
      <c r="G1" s="222"/>
    </row>
    <row r="2" spans="1:7" ht="33.75" customHeight="1">
      <c r="A2" s="223" t="s">
        <v>106</v>
      </c>
      <c r="B2" s="223"/>
      <c r="C2" s="223"/>
      <c r="D2" s="223"/>
      <c r="E2" s="223"/>
      <c r="F2" s="223"/>
      <c r="G2" s="22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24" t="s">
        <v>110</v>
      </c>
      <c r="D4" s="225"/>
      <c r="E4" s="225"/>
      <c r="F4" s="74"/>
    </row>
    <row r="5" spans="1:7" ht="19.5">
      <c r="B5" s="73" t="s">
        <v>1</v>
      </c>
      <c r="C5" s="226">
        <v>9</v>
      </c>
      <c r="D5" s="227"/>
      <c r="E5" s="227"/>
      <c r="F5" s="77"/>
    </row>
    <row r="6" spans="1:7" ht="19.5">
      <c r="B6" s="78" t="s">
        <v>2</v>
      </c>
      <c r="C6" s="226">
        <v>18162.099999999999</v>
      </c>
      <c r="D6" s="227"/>
      <c r="E6" s="227"/>
      <c r="F6" s="77"/>
    </row>
    <row r="7" spans="1:7" ht="19.5">
      <c r="B7" s="78" t="s">
        <v>89</v>
      </c>
      <c r="C7" s="79">
        <v>1890</v>
      </c>
      <c r="D7" s="80"/>
      <c r="E7" s="81"/>
      <c r="F7" s="77"/>
    </row>
    <row r="8" spans="1:7" ht="39">
      <c r="B8" s="98" t="s">
        <v>96</v>
      </c>
      <c r="C8" s="219"/>
      <c r="D8" s="220"/>
      <c r="E8" s="221"/>
      <c r="F8" s="83"/>
    </row>
    <row r="9" spans="1:7" ht="19.5">
      <c r="B9" s="104" t="s">
        <v>91</v>
      </c>
      <c r="C9" s="101">
        <v>1276985.93</v>
      </c>
      <c r="D9" s="102"/>
      <c r="E9" s="103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>
      <c r="A13" s="228"/>
      <c r="B13" s="229"/>
      <c r="C13" s="229"/>
      <c r="D13" s="229"/>
      <c r="E13" s="225"/>
      <c r="F13" s="225"/>
      <c r="G13" s="22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30" t="s">
        <v>4</v>
      </c>
      <c r="B15" s="211" t="s">
        <v>5</v>
      </c>
      <c r="C15" s="232" t="s">
        <v>32</v>
      </c>
      <c r="D15" s="234" t="s">
        <v>43</v>
      </c>
      <c r="E15" s="235"/>
      <c r="F15" s="232" t="s">
        <v>80</v>
      </c>
      <c r="G15" s="236" t="s">
        <v>52</v>
      </c>
    </row>
    <row r="16" spans="1:7" ht="75">
      <c r="A16" s="231"/>
      <c r="B16" s="212"/>
      <c r="C16" s="233"/>
      <c r="D16" s="116" t="s">
        <v>6</v>
      </c>
      <c r="E16" s="116" t="s">
        <v>42</v>
      </c>
      <c r="F16" s="233"/>
      <c r="G16" s="237"/>
    </row>
    <row r="17" spans="1:7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201"/>
      <c r="C48" s="238"/>
      <c r="D48" s="203"/>
      <c r="E48" s="20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39" t="s">
        <v>34</v>
      </c>
      <c r="C50" s="23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40"/>
      <c r="C60" s="241"/>
      <c r="D60" s="241"/>
      <c r="E60" s="242"/>
      <c r="F60" s="76"/>
      <c r="G60" s="76"/>
    </row>
    <row r="61" spans="1:7" ht="54" customHeight="1">
      <c r="A61" s="128"/>
      <c r="B61" s="243" t="s">
        <v>95</v>
      </c>
      <c r="C61" s="244"/>
      <c r="D61" s="244"/>
      <c r="E61" s="24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3" sqref="D23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22" t="s">
        <v>41</v>
      </c>
      <c r="F1" s="222"/>
      <c r="G1" s="222"/>
    </row>
    <row r="2" spans="1:7" ht="36.75" customHeight="1">
      <c r="A2" s="223" t="s">
        <v>111</v>
      </c>
      <c r="B2" s="223"/>
      <c r="C2" s="223"/>
      <c r="D2" s="223"/>
      <c r="E2" s="223"/>
      <c r="F2" s="223"/>
      <c r="G2" s="22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24" t="s">
        <v>110</v>
      </c>
      <c r="D4" s="225"/>
      <c r="E4" s="225"/>
      <c r="F4" s="74"/>
    </row>
    <row r="5" spans="1:7" ht="19.5">
      <c r="B5" s="73" t="s">
        <v>1</v>
      </c>
      <c r="C5" s="226">
        <v>7</v>
      </c>
      <c r="D5" s="227"/>
      <c r="E5" s="227"/>
      <c r="F5" s="77"/>
    </row>
    <row r="6" spans="1:7" ht="19.5">
      <c r="B6" s="78" t="s">
        <v>2</v>
      </c>
      <c r="C6" s="226">
        <v>12392.69</v>
      </c>
      <c r="D6" s="227"/>
      <c r="E6" s="227"/>
      <c r="F6" s="77"/>
    </row>
    <row r="7" spans="1:7" ht="19.5">
      <c r="B7" s="78" t="s">
        <v>89</v>
      </c>
      <c r="C7" s="79">
        <v>1470</v>
      </c>
      <c r="D7" s="80"/>
      <c r="E7" s="81"/>
      <c r="F7" s="77"/>
    </row>
    <row r="8" spans="1:7" ht="39">
      <c r="B8" s="98" t="s">
        <v>96</v>
      </c>
      <c r="C8" s="219"/>
      <c r="D8" s="220"/>
      <c r="E8" s="221"/>
      <c r="F8" s="83"/>
    </row>
    <row r="9" spans="1:7" ht="19.5">
      <c r="B9" s="108" t="s">
        <v>91</v>
      </c>
      <c r="C9" s="105">
        <v>547658.41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>
      <c r="A13" s="228"/>
      <c r="B13" s="229"/>
      <c r="C13" s="229"/>
      <c r="D13" s="229"/>
      <c r="E13" s="225"/>
      <c r="F13" s="225"/>
      <c r="G13" s="22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30" t="s">
        <v>4</v>
      </c>
      <c r="B15" s="211" t="s">
        <v>5</v>
      </c>
      <c r="C15" s="232" t="s">
        <v>32</v>
      </c>
      <c r="D15" s="234" t="s">
        <v>43</v>
      </c>
      <c r="E15" s="235"/>
      <c r="F15" s="232" t="s">
        <v>80</v>
      </c>
      <c r="G15" s="236" t="s">
        <v>52</v>
      </c>
    </row>
    <row r="16" spans="1:7" ht="75">
      <c r="A16" s="231"/>
      <c r="B16" s="212"/>
      <c r="C16" s="233"/>
      <c r="D16" s="116" t="s">
        <v>6</v>
      </c>
      <c r="E16" s="116" t="s">
        <v>42</v>
      </c>
      <c r="F16" s="233"/>
      <c r="G16" s="237"/>
    </row>
    <row r="17" spans="1:7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201"/>
      <c r="C48" s="238"/>
      <c r="D48" s="203"/>
      <c r="E48" s="20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39" t="s">
        <v>34</v>
      </c>
      <c r="C50" s="23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40"/>
      <c r="C60" s="241"/>
      <c r="D60" s="241"/>
      <c r="E60" s="242"/>
      <c r="F60" s="76"/>
      <c r="G60" s="76"/>
    </row>
    <row r="61" spans="1:7" ht="56.25" customHeight="1">
      <c r="A61" s="128"/>
      <c r="B61" s="243" t="s">
        <v>95</v>
      </c>
      <c r="C61" s="244"/>
      <c r="D61" s="244"/>
      <c r="E61" s="24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22" t="s">
        <v>41</v>
      </c>
      <c r="F1" s="222"/>
      <c r="G1" s="222"/>
    </row>
    <row r="2" spans="1:7" ht="36.75" customHeight="1">
      <c r="A2" s="223" t="s">
        <v>112</v>
      </c>
      <c r="B2" s="223"/>
      <c r="C2" s="223"/>
      <c r="D2" s="223"/>
      <c r="E2" s="223"/>
      <c r="F2" s="223"/>
      <c r="G2" s="22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24" t="s">
        <v>110</v>
      </c>
      <c r="D4" s="225"/>
      <c r="E4" s="225"/>
      <c r="F4" s="74"/>
    </row>
    <row r="5" spans="1:7" ht="19.5">
      <c r="B5" s="73" t="s">
        <v>1</v>
      </c>
      <c r="C5" s="226">
        <v>5</v>
      </c>
      <c r="D5" s="227"/>
      <c r="E5" s="227"/>
      <c r="F5" s="77"/>
    </row>
    <row r="6" spans="1:7" ht="19.5">
      <c r="B6" s="78" t="s">
        <v>2</v>
      </c>
      <c r="C6" s="226">
        <v>9285.86</v>
      </c>
      <c r="D6" s="227"/>
      <c r="E6" s="227"/>
      <c r="F6" s="77"/>
    </row>
    <row r="7" spans="1:7" ht="19.5">
      <c r="B7" s="78" t="s">
        <v>89</v>
      </c>
      <c r="C7" s="79">
        <v>1050</v>
      </c>
      <c r="D7" s="80"/>
      <c r="E7" s="81"/>
      <c r="F7" s="77"/>
    </row>
    <row r="8" spans="1:7" ht="39">
      <c r="B8" s="98" t="s">
        <v>96</v>
      </c>
      <c r="C8" s="219"/>
      <c r="D8" s="220"/>
      <c r="E8" s="221"/>
      <c r="F8" s="83"/>
    </row>
    <row r="9" spans="1:7" ht="19.5">
      <c r="B9" s="108" t="s">
        <v>91</v>
      </c>
      <c r="C9" s="105">
        <v>1148962.56</v>
      </c>
      <c r="D9" s="106"/>
      <c r="E9" s="107"/>
      <c r="F9" s="83"/>
    </row>
    <row r="10" spans="1:7">
      <c r="B10" s="87" t="s">
        <v>87</v>
      </c>
      <c r="C10" s="88">
        <v>9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>
      <c r="A13" s="228"/>
      <c r="B13" s="229"/>
      <c r="C13" s="229"/>
      <c r="D13" s="229"/>
      <c r="E13" s="225"/>
      <c r="F13" s="225"/>
      <c r="G13" s="22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30" t="s">
        <v>4</v>
      </c>
      <c r="B15" s="211" t="s">
        <v>5</v>
      </c>
      <c r="C15" s="232" t="s">
        <v>32</v>
      </c>
      <c r="D15" s="234" t="s">
        <v>43</v>
      </c>
      <c r="E15" s="235"/>
      <c r="F15" s="232" t="s">
        <v>80</v>
      </c>
      <c r="G15" s="236" t="s">
        <v>52</v>
      </c>
    </row>
    <row r="16" spans="1:7" ht="75">
      <c r="A16" s="231"/>
      <c r="B16" s="212"/>
      <c r="C16" s="233"/>
      <c r="D16" s="116" t="s">
        <v>6</v>
      </c>
      <c r="E16" s="116" t="s">
        <v>42</v>
      </c>
      <c r="F16" s="233"/>
      <c r="G16" s="237"/>
    </row>
    <row r="17" spans="1:7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201"/>
      <c r="C48" s="238"/>
      <c r="D48" s="203"/>
      <c r="E48" s="20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39" t="s">
        <v>34</v>
      </c>
      <c r="C50" s="23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40"/>
      <c r="C60" s="241"/>
      <c r="D60" s="241"/>
      <c r="E60" s="242"/>
      <c r="F60" s="76"/>
      <c r="G60" s="76"/>
    </row>
    <row r="61" spans="1:7" ht="63" customHeight="1">
      <c r="A61" s="128"/>
      <c r="B61" s="243" t="s">
        <v>95</v>
      </c>
      <c r="C61" s="244"/>
      <c r="D61" s="244"/>
      <c r="E61" s="24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2" sqref="D22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22" t="s">
        <v>41</v>
      </c>
      <c r="F1" s="222"/>
      <c r="G1" s="222"/>
    </row>
    <row r="2" spans="1:7" ht="36.75" customHeight="1">
      <c r="A2" s="223" t="s">
        <v>113</v>
      </c>
      <c r="B2" s="223"/>
      <c r="C2" s="223"/>
      <c r="D2" s="223"/>
      <c r="E2" s="223"/>
      <c r="F2" s="223"/>
      <c r="G2" s="22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24" t="s">
        <v>110</v>
      </c>
      <c r="D4" s="225"/>
      <c r="E4" s="225"/>
      <c r="F4" s="74"/>
    </row>
    <row r="5" spans="1:7" ht="19.5">
      <c r="B5" s="73" t="s">
        <v>1</v>
      </c>
      <c r="C5" s="226">
        <v>1</v>
      </c>
      <c r="D5" s="227"/>
      <c r="E5" s="227"/>
      <c r="F5" s="77"/>
    </row>
    <row r="6" spans="1:7" ht="19.5">
      <c r="B6" s="78" t="s">
        <v>2</v>
      </c>
      <c r="C6" s="226">
        <v>3183</v>
      </c>
      <c r="D6" s="227"/>
      <c r="E6" s="227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219"/>
      <c r="D8" s="220"/>
      <c r="E8" s="221"/>
      <c r="F8" s="83"/>
    </row>
    <row r="9" spans="1:7" ht="19.5">
      <c r="B9" s="108" t="s">
        <v>91</v>
      </c>
      <c r="C9" s="105">
        <v>783008.28</v>
      </c>
      <c r="D9" s="106"/>
      <c r="E9" s="107"/>
      <c r="F9" s="83"/>
    </row>
    <row r="10" spans="1:7">
      <c r="B10" s="87" t="s">
        <v>87</v>
      </c>
      <c r="C10" s="88">
        <v>8.5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>
      <c r="A13" s="228"/>
      <c r="B13" s="229"/>
      <c r="C13" s="229"/>
      <c r="D13" s="229"/>
      <c r="E13" s="225"/>
      <c r="F13" s="225"/>
      <c r="G13" s="22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30" t="s">
        <v>4</v>
      </c>
      <c r="B15" s="211" t="s">
        <v>5</v>
      </c>
      <c r="C15" s="232" t="s">
        <v>32</v>
      </c>
      <c r="D15" s="234" t="s">
        <v>43</v>
      </c>
      <c r="E15" s="235"/>
      <c r="F15" s="232" t="s">
        <v>80</v>
      </c>
      <c r="G15" s="236" t="s">
        <v>52</v>
      </c>
    </row>
    <row r="16" spans="1:7" ht="75">
      <c r="A16" s="231"/>
      <c r="B16" s="212"/>
      <c r="C16" s="233"/>
      <c r="D16" s="116" t="s">
        <v>6</v>
      </c>
      <c r="E16" s="116" t="s">
        <v>42</v>
      </c>
      <c r="F16" s="233"/>
      <c r="G16" s="237"/>
    </row>
    <row r="17" spans="1:7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201"/>
      <c r="C48" s="238"/>
      <c r="D48" s="203"/>
      <c r="E48" s="20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39" t="s">
        <v>34</v>
      </c>
      <c r="C50" s="23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40"/>
      <c r="C60" s="241"/>
      <c r="D60" s="241"/>
      <c r="E60" s="242"/>
      <c r="F60" s="76"/>
      <c r="G60" s="76"/>
    </row>
    <row r="61" spans="1:7" ht="56.25" customHeight="1">
      <c r="A61" s="128"/>
      <c r="B61" s="243" t="s">
        <v>95</v>
      </c>
      <c r="C61" s="244"/>
      <c r="D61" s="244"/>
      <c r="E61" s="24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0"/>
  <sheetViews>
    <sheetView zoomScale="70" zoomScaleNormal="70" workbookViewId="0">
      <selection activeCell="D21" sqref="D21"/>
    </sheetView>
  </sheetViews>
  <sheetFormatPr defaultColWidth="8.85546875" defaultRowHeight="18.75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>
      <c r="E1" s="222" t="s">
        <v>41</v>
      </c>
      <c r="F1" s="222"/>
      <c r="G1" s="222"/>
    </row>
    <row r="2" spans="1:7" ht="37.5" customHeight="1">
      <c r="A2" s="223" t="s">
        <v>114</v>
      </c>
      <c r="B2" s="223"/>
      <c r="C2" s="223"/>
      <c r="D2" s="223"/>
      <c r="E2" s="223"/>
      <c r="F2" s="223"/>
      <c r="G2" s="223"/>
    </row>
    <row r="3" spans="1:7" ht="19.5">
      <c r="B3" s="109"/>
      <c r="C3" s="110"/>
      <c r="D3" s="110"/>
      <c r="E3" s="110"/>
      <c r="F3" s="110"/>
    </row>
    <row r="4" spans="1:7" ht="19.5">
      <c r="B4" s="73" t="s">
        <v>0</v>
      </c>
      <c r="C4" s="224" t="s">
        <v>110</v>
      </c>
      <c r="D4" s="225"/>
      <c r="E4" s="225"/>
      <c r="F4" s="74"/>
    </row>
    <row r="5" spans="1:7" ht="19.5">
      <c r="B5" s="73" t="s">
        <v>1</v>
      </c>
      <c r="C5" s="226">
        <v>1</v>
      </c>
      <c r="D5" s="227"/>
      <c r="E5" s="227"/>
      <c r="F5" s="77"/>
    </row>
    <row r="6" spans="1:7" ht="19.5">
      <c r="B6" s="78" t="s">
        <v>2</v>
      </c>
      <c r="C6" s="226">
        <v>3259.2</v>
      </c>
      <c r="D6" s="227"/>
      <c r="E6" s="227"/>
      <c r="F6" s="77"/>
    </row>
    <row r="7" spans="1:7" ht="19.5">
      <c r="B7" s="78" t="s">
        <v>89</v>
      </c>
      <c r="C7" s="79">
        <v>410</v>
      </c>
      <c r="D7" s="80"/>
      <c r="E7" s="81"/>
      <c r="F7" s="77"/>
    </row>
    <row r="8" spans="1:7" ht="39">
      <c r="B8" s="98" t="s">
        <v>96</v>
      </c>
      <c r="C8" s="219"/>
      <c r="D8" s="220"/>
      <c r="E8" s="221"/>
      <c r="F8" s="83"/>
    </row>
    <row r="9" spans="1:7" ht="19.5">
      <c r="B9" s="108" t="s">
        <v>91</v>
      </c>
      <c r="C9" s="105">
        <v>310744.3</v>
      </c>
      <c r="D9" s="106"/>
      <c r="E9" s="107"/>
      <c r="F9" s="83"/>
    </row>
    <row r="10" spans="1:7">
      <c r="B10" s="87" t="s">
        <v>87</v>
      </c>
      <c r="C10" s="88">
        <v>9.5</v>
      </c>
      <c r="D10" s="66"/>
      <c r="E10" s="46"/>
    </row>
    <row r="11" spans="1:7">
      <c r="B11" s="87" t="s">
        <v>93</v>
      </c>
      <c r="C11" s="88">
        <f>12*D50</f>
        <v>0</v>
      </c>
      <c r="D11" s="66"/>
      <c r="E11" s="46"/>
    </row>
    <row r="12" spans="1:7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>
      <c r="A13" s="228"/>
      <c r="B13" s="229"/>
      <c r="C13" s="229"/>
      <c r="D13" s="229"/>
      <c r="E13" s="225"/>
      <c r="F13" s="225"/>
      <c r="G13" s="225"/>
    </row>
    <row r="14" spans="1:7">
      <c r="A14" s="111"/>
      <c r="B14" s="112"/>
      <c r="C14" s="112"/>
      <c r="D14" s="113"/>
      <c r="E14" s="114"/>
      <c r="F14" s="115"/>
      <c r="G14" s="115"/>
    </row>
    <row r="15" spans="1:7">
      <c r="A15" s="230" t="s">
        <v>4</v>
      </c>
      <c r="B15" s="211" t="s">
        <v>5</v>
      </c>
      <c r="C15" s="232" t="s">
        <v>32</v>
      </c>
      <c r="D15" s="234" t="s">
        <v>43</v>
      </c>
      <c r="E15" s="235"/>
      <c r="F15" s="232" t="s">
        <v>80</v>
      </c>
      <c r="G15" s="236" t="s">
        <v>52</v>
      </c>
    </row>
    <row r="16" spans="1:7" ht="75">
      <c r="A16" s="231"/>
      <c r="B16" s="212"/>
      <c r="C16" s="233"/>
      <c r="D16" s="116" t="s">
        <v>6</v>
      </c>
      <c r="E16" s="116" t="s">
        <v>42</v>
      </c>
      <c r="F16" s="233"/>
      <c r="G16" s="237"/>
    </row>
    <row r="17" spans="1:7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>
      <c r="A29" s="118"/>
      <c r="B29" s="1"/>
      <c r="C29" s="15"/>
      <c r="D29" s="15"/>
      <c r="E29" s="3"/>
      <c r="F29" s="3"/>
      <c r="G29" s="3"/>
    </row>
    <row r="30" spans="1:7" s="119" customFormat="1">
      <c r="A30" s="118"/>
      <c r="B30" s="1"/>
      <c r="C30" s="15"/>
      <c r="D30" s="15"/>
      <c r="E30" s="3"/>
      <c r="F30" s="3"/>
      <c r="G30" s="3"/>
    </row>
    <row r="31" spans="1:7" ht="37.5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>
      <c r="A32" s="118"/>
      <c r="B32" s="1"/>
      <c r="C32" s="15"/>
      <c r="D32" s="15"/>
      <c r="E32" s="3"/>
      <c r="F32" s="3"/>
      <c r="G32" s="3"/>
    </row>
    <row r="33" spans="1:7">
      <c r="A33" s="118"/>
      <c r="B33" s="1"/>
      <c r="C33" s="15"/>
      <c r="D33" s="15"/>
      <c r="E33" s="3"/>
      <c r="F33" s="3"/>
      <c r="G33" s="3"/>
    </row>
    <row r="34" spans="1:7">
      <c r="A34" s="118"/>
      <c r="B34" s="1"/>
      <c r="C34" s="15"/>
      <c r="D34" s="15"/>
      <c r="E34" s="3"/>
      <c r="F34" s="3"/>
      <c r="G34" s="3"/>
    </row>
    <row r="35" spans="1:7">
      <c r="A35" s="118"/>
      <c r="B35" s="1"/>
      <c r="C35" s="15"/>
      <c r="D35" s="15"/>
      <c r="E35" s="3"/>
      <c r="F35" s="3"/>
      <c r="G35" s="3"/>
    </row>
    <row r="36" spans="1:7">
      <c r="A36" s="118"/>
      <c r="B36" s="1"/>
      <c r="C36" s="15"/>
      <c r="D36" s="15"/>
      <c r="E36" s="3"/>
      <c r="F36" s="3"/>
      <c r="G36" s="3"/>
    </row>
    <row r="37" spans="1:7">
      <c r="A37" s="118"/>
      <c r="B37" s="1"/>
      <c r="C37" s="15"/>
      <c r="D37" s="15"/>
      <c r="E37" s="3"/>
      <c r="F37" s="3"/>
      <c r="G37" s="3"/>
    </row>
    <row r="38" spans="1:7">
      <c r="A38" s="118"/>
      <c r="B38" s="1"/>
      <c r="C38" s="15"/>
      <c r="D38" s="15"/>
      <c r="E38" s="3"/>
      <c r="F38" s="3"/>
      <c r="G38" s="3"/>
    </row>
    <row r="39" spans="1:7">
      <c r="A39" s="118"/>
      <c r="B39" s="1"/>
      <c r="C39" s="15"/>
      <c r="D39" s="15"/>
      <c r="E39" s="3"/>
      <c r="F39" s="3"/>
      <c r="G39" s="3"/>
    </row>
    <row r="40" spans="1:7">
      <c r="A40" s="118"/>
      <c r="B40" s="1"/>
      <c r="C40" s="15"/>
      <c r="D40" s="15"/>
      <c r="E40" s="3"/>
      <c r="F40" s="3"/>
      <c r="G40" s="3"/>
    </row>
    <row r="41" spans="1:7">
      <c r="A41" s="118"/>
      <c r="B41" s="1"/>
      <c r="C41" s="15"/>
      <c r="D41" s="15"/>
      <c r="E41" s="3"/>
      <c r="F41" s="3"/>
      <c r="G41" s="3"/>
    </row>
    <row r="42" spans="1:7">
      <c r="A42" s="100"/>
      <c r="B42" s="18"/>
      <c r="C42" s="14"/>
      <c r="D42" s="14"/>
      <c r="E42" s="14"/>
      <c r="F42" s="14"/>
      <c r="G42" s="14"/>
    </row>
    <row r="43" spans="1:7">
      <c r="A43" s="118"/>
      <c r="B43" s="1"/>
      <c r="C43" s="15"/>
      <c r="D43" s="15"/>
      <c r="E43" s="3"/>
      <c r="F43" s="3"/>
      <c r="G43" s="3"/>
    </row>
    <row r="44" spans="1:7">
      <c r="A44" s="124"/>
      <c r="B44" s="19"/>
      <c r="C44" s="14"/>
      <c r="D44" s="20"/>
      <c r="E44" s="62"/>
      <c r="F44" s="20"/>
      <c r="G44" s="20"/>
    </row>
    <row r="45" spans="1:7">
      <c r="A45" s="22"/>
      <c r="B45" s="22"/>
      <c r="C45" s="14"/>
      <c r="D45" s="14"/>
      <c r="E45" s="62"/>
      <c r="F45" s="14"/>
      <c r="G45" s="14"/>
    </row>
    <row r="46" spans="1:7">
      <c r="A46" s="22"/>
      <c r="B46" s="22"/>
      <c r="C46" s="23"/>
      <c r="D46" s="15"/>
      <c r="E46" s="23"/>
      <c r="F46" s="23"/>
      <c r="G46" s="125"/>
    </row>
    <row r="47" spans="1:7">
      <c r="A47" s="100"/>
      <c r="B47" s="22"/>
      <c r="C47" s="14"/>
      <c r="D47" s="14"/>
      <c r="E47" s="14"/>
      <c r="F47" s="14"/>
      <c r="G47" s="14"/>
    </row>
    <row r="48" spans="1:7">
      <c r="A48" s="100"/>
      <c r="B48" s="201"/>
      <c r="C48" s="238"/>
      <c r="D48" s="203"/>
      <c r="E48" s="204"/>
      <c r="F48" s="55"/>
      <c r="G48" s="14"/>
    </row>
    <row r="49" spans="1:7">
      <c r="A49" s="126"/>
      <c r="B49" s="126"/>
      <c r="C49" s="127"/>
      <c r="D49" s="127"/>
      <c r="E49" s="127"/>
      <c r="F49" s="127"/>
    </row>
    <row r="50" spans="1:7">
      <c r="A50" s="126"/>
      <c r="B50" s="239" t="s">
        <v>34</v>
      </c>
      <c r="C50" s="239"/>
      <c r="D50" s="26">
        <f>C52/100*88</f>
        <v>0</v>
      </c>
    </row>
    <row r="51" spans="1:7">
      <c r="A51" s="126"/>
      <c r="B51" s="126"/>
      <c r="C51" s="127"/>
      <c r="D51" s="127"/>
      <c r="E51" s="127"/>
      <c r="F51" s="127"/>
    </row>
    <row r="52" spans="1:7">
      <c r="A52" s="128"/>
      <c r="B52" s="22" t="s">
        <v>28</v>
      </c>
      <c r="C52" s="99"/>
      <c r="D52" s="129"/>
      <c r="E52" s="129"/>
      <c r="F52" s="129"/>
      <c r="G52" s="130"/>
    </row>
    <row r="53" spans="1:7">
      <c r="A53" s="128"/>
      <c r="B53" s="100" t="s">
        <v>51</v>
      </c>
      <c r="C53" s="59"/>
      <c r="D53" s="129"/>
      <c r="E53" s="129"/>
      <c r="F53" s="129"/>
      <c r="G53" s="130"/>
    </row>
    <row r="54" spans="1:7">
      <c r="A54" s="128"/>
      <c r="B54" s="18" t="s">
        <v>64</v>
      </c>
      <c r="C54" s="59"/>
      <c r="D54" s="129"/>
      <c r="E54" s="129"/>
      <c r="F54" s="129"/>
      <c r="G54" s="130"/>
    </row>
    <row r="55" spans="1:7">
      <c r="A55" s="128"/>
      <c r="B55" s="22" t="s">
        <v>29</v>
      </c>
      <c r="C55" s="59"/>
      <c r="D55" s="129"/>
      <c r="E55" s="129"/>
      <c r="F55" s="129"/>
      <c r="G55" s="130"/>
    </row>
    <row r="56" spans="1:7">
      <c r="A56" s="128"/>
      <c r="B56" s="18" t="s">
        <v>30</v>
      </c>
      <c r="C56" s="60"/>
      <c r="D56" s="129"/>
      <c r="E56" s="129"/>
      <c r="F56" s="129"/>
      <c r="G56" s="130"/>
    </row>
    <row r="57" spans="1:7">
      <c r="A57" s="128"/>
      <c r="B57" s="18" t="s">
        <v>65</v>
      </c>
      <c r="C57" s="59"/>
      <c r="D57" s="129"/>
      <c r="E57" s="129"/>
      <c r="F57" s="129"/>
      <c r="G57" s="130"/>
    </row>
    <row r="58" spans="1:7">
      <c r="A58" s="128"/>
      <c r="B58" s="18" t="s">
        <v>82</v>
      </c>
      <c r="C58" s="59"/>
      <c r="D58" s="129"/>
      <c r="E58" s="129"/>
      <c r="F58" s="129"/>
      <c r="G58" s="130"/>
    </row>
    <row r="59" spans="1:7">
      <c r="A59" s="128"/>
      <c r="B59" s="129"/>
      <c r="C59" s="129"/>
      <c r="D59" s="129"/>
      <c r="E59" s="130"/>
      <c r="F59" s="76"/>
      <c r="G59" s="76"/>
    </row>
    <row r="60" spans="1:7">
      <c r="A60" s="128"/>
      <c r="B60" s="240"/>
      <c r="C60" s="241"/>
      <c r="D60" s="241"/>
      <c r="E60" s="242"/>
      <c r="F60" s="76"/>
      <c r="G60" s="76"/>
    </row>
    <row r="61" spans="1:7" ht="54" customHeight="1">
      <c r="A61" s="128"/>
      <c r="B61" s="243" t="s">
        <v>95</v>
      </c>
      <c r="C61" s="244"/>
      <c r="D61" s="244"/>
      <c r="E61" s="245"/>
      <c r="F61" s="76"/>
      <c r="G61" s="76"/>
    </row>
    <row r="62" spans="1:7">
      <c r="A62" s="57" t="s">
        <v>39</v>
      </c>
      <c r="B62" s="57"/>
      <c r="C62" s="131"/>
      <c r="D62" s="57"/>
      <c r="E62" s="129"/>
      <c r="F62" s="129"/>
      <c r="G62" s="130"/>
    </row>
    <row r="63" spans="1:7">
      <c r="A63" s="126"/>
      <c r="B63" s="126"/>
      <c r="C63" s="131"/>
      <c r="D63" s="127"/>
      <c r="E63" s="127"/>
      <c r="F63" s="127"/>
    </row>
    <row r="64" spans="1:7">
      <c r="A64" s="132"/>
      <c r="B64" s="132"/>
      <c r="C64" s="131"/>
      <c r="D64" s="131"/>
      <c r="E64" s="131"/>
      <c r="F64" s="131"/>
    </row>
    <row r="65" spans="1:6">
      <c r="A65" s="132"/>
      <c r="B65" s="132"/>
      <c r="C65" s="131"/>
      <c r="D65" s="131"/>
      <c r="E65" s="131"/>
      <c r="F65" s="131"/>
    </row>
    <row r="66" spans="1:6">
      <c r="A66" s="132"/>
      <c r="B66" s="132"/>
      <c r="C66" s="131"/>
      <c r="D66" s="131"/>
      <c r="E66" s="131"/>
      <c r="F66" s="131"/>
    </row>
    <row r="67" spans="1:6">
      <c r="A67" s="132"/>
      <c r="B67" s="132"/>
      <c r="C67" s="131"/>
      <c r="D67" s="131"/>
      <c r="E67" s="131"/>
      <c r="F67" s="131"/>
    </row>
    <row r="68" spans="1:6">
      <c r="A68" s="132"/>
      <c r="B68" s="132"/>
      <c r="C68" s="131"/>
      <c r="D68" s="131"/>
      <c r="E68" s="131"/>
      <c r="F68" s="131"/>
    </row>
    <row r="69" spans="1:6" s="75" customFormat="1">
      <c r="A69" s="132"/>
      <c r="B69" s="132"/>
      <c r="C69" s="131"/>
      <c r="D69" s="131"/>
      <c r="E69" s="131"/>
      <c r="F69" s="131"/>
    </row>
    <row r="70" spans="1:6" s="75" customFormat="1">
      <c r="A70" s="132"/>
      <c r="B70" s="132"/>
      <c r="C70" s="131"/>
      <c r="D70" s="131"/>
      <c r="E70" s="131"/>
      <c r="F70" s="131"/>
    </row>
    <row r="71" spans="1:6" s="75" customFormat="1">
      <c r="A71" s="132"/>
      <c r="B71" s="132"/>
      <c r="C71" s="131"/>
      <c r="D71" s="131"/>
      <c r="E71" s="131"/>
      <c r="F71" s="131"/>
    </row>
    <row r="72" spans="1:6" s="75" customFormat="1">
      <c r="A72" s="132"/>
      <c r="B72" s="132"/>
      <c r="C72" s="131"/>
      <c r="D72" s="131"/>
      <c r="E72" s="131"/>
      <c r="F72" s="131"/>
    </row>
    <row r="73" spans="1:6" s="75" customFormat="1">
      <c r="A73" s="132"/>
      <c r="B73" s="132"/>
      <c r="C73" s="131"/>
      <c r="D73" s="131"/>
      <c r="E73" s="131"/>
      <c r="F73" s="131"/>
    </row>
    <row r="74" spans="1:6" s="75" customFormat="1">
      <c r="A74" s="132"/>
      <c r="B74" s="132"/>
      <c r="C74" s="131"/>
      <c r="D74" s="131"/>
      <c r="E74" s="131"/>
      <c r="F74" s="131"/>
    </row>
    <row r="75" spans="1:6" s="75" customFormat="1">
      <c r="A75" s="72"/>
      <c r="B75" s="72"/>
      <c r="C75" s="131"/>
      <c r="D75" s="131"/>
      <c r="E75" s="131"/>
      <c r="F75" s="131"/>
    </row>
    <row r="76" spans="1:6" s="75" customFormat="1">
      <c r="A76" s="72"/>
      <c r="B76" s="72"/>
      <c r="C76" s="131"/>
      <c r="D76" s="131"/>
      <c r="E76" s="131"/>
      <c r="F76" s="131"/>
    </row>
    <row r="77" spans="1:6" s="75" customFormat="1">
      <c r="A77" s="72"/>
      <c r="B77" s="72"/>
      <c r="C77" s="131"/>
      <c r="D77" s="131"/>
      <c r="E77" s="131"/>
      <c r="F77" s="131"/>
    </row>
    <row r="78" spans="1:6" s="75" customFormat="1">
      <c r="A78" s="72"/>
      <c r="B78" s="72"/>
      <c r="C78" s="131"/>
      <c r="D78" s="131"/>
      <c r="E78" s="131"/>
      <c r="F78" s="131"/>
    </row>
    <row r="79" spans="1:6" s="75" customFormat="1">
      <c r="A79" s="72"/>
      <c r="B79" s="72"/>
      <c r="C79" s="131"/>
      <c r="D79" s="131"/>
      <c r="E79" s="131"/>
      <c r="F79" s="131"/>
    </row>
    <row r="80" spans="1:6" s="75" customFormat="1">
      <c r="A80" s="72"/>
      <c r="B80" s="72"/>
      <c r="C80" s="131"/>
      <c r="D80" s="131"/>
      <c r="E80" s="131"/>
      <c r="F80" s="131"/>
    </row>
    <row r="81" spans="1:6" s="75" customFormat="1">
      <c r="A81" s="72"/>
      <c r="B81" s="72"/>
      <c r="C81" s="131"/>
      <c r="D81" s="131"/>
      <c r="E81" s="131"/>
      <c r="F81" s="131"/>
    </row>
    <row r="82" spans="1:6" s="75" customFormat="1">
      <c r="A82" s="72"/>
      <c r="B82" s="72"/>
      <c r="C82" s="131"/>
      <c r="D82" s="131"/>
      <c r="E82" s="131"/>
      <c r="F82" s="131"/>
    </row>
    <row r="83" spans="1:6" s="75" customFormat="1">
      <c r="A83" s="72"/>
      <c r="B83" s="72"/>
      <c r="C83" s="131"/>
      <c r="D83" s="131"/>
      <c r="E83" s="131"/>
      <c r="F83" s="131"/>
    </row>
    <row r="84" spans="1:6" s="75" customFormat="1">
      <c r="A84" s="72"/>
      <c r="B84" s="72"/>
      <c r="C84" s="131"/>
      <c r="D84" s="131"/>
      <c r="E84" s="131"/>
      <c r="F84" s="131"/>
    </row>
    <row r="85" spans="1:6" s="75" customFormat="1">
      <c r="A85" s="72"/>
      <c r="B85" s="72"/>
      <c r="C85" s="131"/>
      <c r="D85" s="131"/>
      <c r="E85" s="131"/>
      <c r="F85" s="131"/>
    </row>
    <row r="86" spans="1:6" s="75" customFormat="1">
      <c r="A86" s="72"/>
      <c r="B86" s="72"/>
      <c r="C86" s="131"/>
      <c r="D86" s="131"/>
      <c r="E86" s="131"/>
      <c r="F86" s="131"/>
    </row>
    <row r="87" spans="1:6" s="75" customFormat="1">
      <c r="A87" s="72"/>
      <c r="B87" s="72"/>
      <c r="C87" s="131"/>
      <c r="D87" s="131"/>
      <c r="E87" s="131"/>
      <c r="F87" s="131"/>
    </row>
    <row r="88" spans="1:6" s="75" customFormat="1">
      <c r="A88" s="72"/>
      <c r="B88" s="72"/>
      <c r="C88" s="131"/>
      <c r="D88" s="131"/>
      <c r="E88" s="131"/>
      <c r="F88" s="131"/>
    </row>
    <row r="89" spans="1:6" s="75" customFormat="1">
      <c r="A89" s="72"/>
      <c r="B89" s="72"/>
      <c r="C89" s="131"/>
      <c r="D89" s="131"/>
      <c r="E89" s="131"/>
      <c r="F89" s="131"/>
    </row>
    <row r="90" spans="1:6" s="75" customFormat="1">
      <c r="A90" s="72"/>
      <c r="B90" s="72"/>
      <c r="C90" s="131"/>
      <c r="D90" s="131"/>
      <c r="E90" s="131"/>
      <c r="F90" s="131"/>
    </row>
    <row r="91" spans="1:6" s="75" customFormat="1">
      <c r="A91" s="72"/>
      <c r="B91" s="72"/>
      <c r="C91" s="131"/>
      <c r="D91" s="131"/>
      <c r="E91" s="131"/>
      <c r="F91" s="131"/>
    </row>
    <row r="92" spans="1:6" s="75" customFormat="1">
      <c r="A92" s="72"/>
      <c r="B92" s="72"/>
      <c r="C92" s="131"/>
      <c r="D92" s="131"/>
      <c r="E92" s="131"/>
      <c r="F92" s="131"/>
    </row>
    <row r="93" spans="1:6" s="75" customFormat="1">
      <c r="A93" s="72"/>
      <c r="B93" s="72"/>
      <c r="C93" s="131"/>
      <c r="D93" s="131"/>
      <c r="E93" s="131"/>
      <c r="F93" s="131"/>
    </row>
    <row r="94" spans="1:6" s="75" customFormat="1">
      <c r="A94" s="72"/>
      <c r="B94" s="72"/>
      <c r="C94" s="131"/>
      <c r="D94" s="131"/>
      <c r="E94" s="131"/>
      <c r="F94" s="131"/>
    </row>
    <row r="95" spans="1:6" s="75" customFormat="1">
      <c r="A95" s="72"/>
      <c r="B95" s="72"/>
      <c r="C95" s="131"/>
      <c r="D95" s="131"/>
      <c r="E95" s="131"/>
      <c r="F95" s="131"/>
    </row>
    <row r="96" spans="1:6" s="75" customFormat="1">
      <c r="A96" s="72"/>
      <c r="B96" s="72"/>
      <c r="C96" s="131"/>
      <c r="D96" s="131"/>
      <c r="E96" s="131"/>
      <c r="F96" s="131"/>
    </row>
    <row r="97" spans="1:6" s="75" customFormat="1">
      <c r="A97" s="72"/>
      <c r="B97" s="72"/>
      <c r="C97" s="131"/>
      <c r="D97" s="131"/>
      <c r="E97" s="131"/>
      <c r="F97" s="131"/>
    </row>
    <row r="98" spans="1:6" s="75" customFormat="1">
      <c r="A98" s="72"/>
      <c r="B98" s="72"/>
      <c r="C98" s="131"/>
      <c r="D98" s="131"/>
      <c r="E98" s="131"/>
      <c r="F98" s="131"/>
    </row>
    <row r="99" spans="1:6" s="75" customFormat="1">
      <c r="A99" s="72"/>
      <c r="B99" s="72"/>
      <c r="C99" s="131"/>
      <c r="D99" s="131"/>
      <c r="E99" s="131"/>
      <c r="F99" s="131"/>
    </row>
    <row r="100" spans="1:6" s="75" customFormat="1">
      <c r="A100" s="72"/>
      <c r="B100" s="72"/>
      <c r="C100" s="131"/>
      <c r="D100" s="131"/>
      <c r="E100" s="131"/>
      <c r="F100" s="131"/>
    </row>
    <row r="101" spans="1:6" s="75" customFormat="1">
      <c r="A101" s="72"/>
      <c r="B101" s="72"/>
      <c r="C101" s="131"/>
      <c r="D101" s="131"/>
      <c r="E101" s="131"/>
      <c r="F101" s="131"/>
    </row>
    <row r="102" spans="1:6" s="75" customFormat="1">
      <c r="A102" s="72"/>
      <c r="B102" s="72"/>
      <c r="C102" s="131"/>
      <c r="D102" s="131"/>
      <c r="E102" s="131"/>
      <c r="F102" s="131"/>
    </row>
    <row r="103" spans="1:6" s="75" customFormat="1">
      <c r="A103" s="72"/>
      <c r="B103" s="72"/>
      <c r="C103" s="131"/>
      <c r="D103" s="131"/>
      <c r="E103" s="131"/>
      <c r="F103" s="131"/>
    </row>
    <row r="104" spans="1:6" s="75" customFormat="1">
      <c r="A104" s="72"/>
      <c r="B104" s="72"/>
      <c r="C104" s="131"/>
      <c r="D104" s="131"/>
      <c r="E104" s="131"/>
      <c r="F104" s="131"/>
    </row>
    <row r="105" spans="1:6" s="75" customFormat="1">
      <c r="A105" s="72"/>
      <c r="B105" s="72"/>
      <c r="C105" s="131"/>
      <c r="D105" s="131"/>
      <c r="E105" s="131"/>
      <c r="F105" s="131"/>
    </row>
    <row r="106" spans="1:6" s="75" customFormat="1">
      <c r="A106" s="72"/>
      <c r="B106" s="72"/>
      <c r="C106" s="72"/>
      <c r="D106" s="131"/>
      <c r="E106" s="131"/>
      <c r="F106" s="131"/>
    </row>
    <row r="107" spans="1:6" s="75" customFormat="1">
      <c r="A107" s="72"/>
      <c r="B107" s="72"/>
      <c r="C107" s="72"/>
      <c r="D107" s="131"/>
      <c r="E107" s="131"/>
      <c r="F107" s="131"/>
    </row>
    <row r="108" spans="1:6" s="75" customFormat="1">
      <c r="A108" s="72"/>
      <c r="B108" s="72"/>
      <c r="C108" s="72"/>
      <c r="D108" s="131"/>
      <c r="E108" s="131"/>
      <c r="F108" s="131"/>
    </row>
    <row r="109" spans="1:6" s="75" customFormat="1">
      <c r="A109" s="72"/>
      <c r="B109" s="72"/>
      <c r="C109" s="72"/>
      <c r="D109" s="131"/>
      <c r="E109" s="131"/>
      <c r="F109" s="131"/>
    </row>
    <row r="110" spans="1:6" s="75" customFormat="1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2019-12-30T08:08:59Z</dcterms:modified>
</cp:coreProperties>
</file>